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ADEAAF2-8398-47F9-AACB-EC2493EF6E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第38回関東ブロック組み合わせ" sheetId="12" r:id="rId1"/>
    <sheet name="展示用" sheetId="11" r:id="rId2"/>
    <sheet name="1日目入力" sheetId="1" r:id="rId3"/>
    <sheet name="1日目星取" sheetId="2" r:id="rId4"/>
    <sheet name="結果一覧1日目" sheetId="3" r:id="rId5"/>
    <sheet name="2日目入力" sheetId="5" r:id="rId6"/>
    <sheet name="2日目星取" sheetId="6" r:id="rId7"/>
    <sheet name="結果一覧2日目" sheetId="8" r:id="rId8"/>
    <sheet name="参加チーム" sheetId="4" r:id="rId9"/>
    <sheet name="参加チーム正式名" sheetId="9" r:id="rId10"/>
    <sheet name="参加チーム短縮名" sheetId="10" r:id="rId11"/>
  </sheets>
  <definedNames>
    <definedName name="_xlnm.Print_Area" localSheetId="3">'1日目星取'!$A$1:$AT$60</definedName>
    <definedName name="_xlnm.Print_Area" localSheetId="6">'2日目星取'!$A$1:$AT$60</definedName>
    <definedName name="_xlnm.Print_Area" localSheetId="4">結果一覧1日目!$A$1:$K$60</definedName>
    <definedName name="_xlnm.Print_Area" localSheetId="7">結果一覧2日目!$A$1:$K$60</definedName>
    <definedName name="_xlnm.Print_Area" localSheetId="9">参加チーム正式名!$B$2:$L$13</definedName>
    <definedName name="_xlnm.Print_Area" localSheetId="10">参加チーム短縮名!$B$2:$L$13</definedName>
    <definedName name="_xlnm.Print_Area" localSheetId="0">第38回関東ブロック組み合わせ!$A$1:$BR$45</definedName>
    <definedName name="_xlnm.Print_Area" localSheetId="1">展示用!$A$1:$AT$72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8" l="1"/>
  <c r="S68" i="11" l="1"/>
  <c r="R68" i="11"/>
  <c r="T70" i="11" s="1"/>
  <c r="N68" i="11"/>
  <c r="L70" i="11" s="1"/>
  <c r="M68" i="11"/>
  <c r="L68" i="11"/>
  <c r="J68" i="11"/>
  <c r="I68" i="11"/>
  <c r="K70" i="11" s="1"/>
  <c r="E68" i="11"/>
  <c r="C70" i="11" s="1"/>
  <c r="D68" i="11"/>
  <c r="C68" i="11"/>
  <c r="AU67" i="11"/>
  <c r="AD67" i="11"/>
  <c r="AC63" i="11"/>
  <c r="AB63" i="11"/>
  <c r="AA63" i="11"/>
  <c r="AC65" i="11" s="1"/>
  <c r="W63" i="11"/>
  <c r="U65" i="11" s="1"/>
  <c r="V63" i="11"/>
  <c r="U63" i="11"/>
  <c r="T68" i="11" s="1"/>
  <c r="J63" i="11"/>
  <c r="I63" i="11"/>
  <c r="K65" i="11" s="1"/>
  <c r="E63" i="11"/>
  <c r="C65" i="11" s="1"/>
  <c r="D63" i="11"/>
  <c r="C63" i="11"/>
  <c r="AU62" i="11"/>
  <c r="AD62" i="11"/>
  <c r="AC58" i="11"/>
  <c r="AB58" i="11"/>
  <c r="AA58" i="11"/>
  <c r="AC60" i="11" s="1"/>
  <c r="W58" i="11"/>
  <c r="U60" i="11" s="1"/>
  <c r="V58" i="11"/>
  <c r="U58" i="11"/>
  <c r="K68" i="11" s="1"/>
  <c r="T58" i="11"/>
  <c r="S58" i="11"/>
  <c r="R58" i="11"/>
  <c r="T60" i="11" s="1"/>
  <c r="N58" i="11"/>
  <c r="L60" i="11" s="1"/>
  <c r="M58" i="11"/>
  <c r="L58" i="11"/>
  <c r="K63" i="11" s="1"/>
  <c r="AU57" i="11"/>
  <c r="AD57" i="11"/>
  <c r="W56" i="11"/>
  <c r="N56" i="11"/>
  <c r="E56" i="11"/>
  <c r="S44" i="11"/>
  <c r="R44" i="11"/>
  <c r="T46" i="11" s="1"/>
  <c r="N44" i="11"/>
  <c r="L46" i="11" s="1"/>
  <c r="M44" i="11"/>
  <c r="J44" i="11"/>
  <c r="I44" i="11"/>
  <c r="K46" i="11" s="1"/>
  <c r="E44" i="11"/>
  <c r="C46" i="11" s="1"/>
  <c r="D44" i="11"/>
  <c r="AU43" i="11"/>
  <c r="AD43" i="11"/>
  <c r="AC39" i="11"/>
  <c r="L44" i="11" s="1"/>
  <c r="AB39" i="11"/>
  <c r="AA39" i="11"/>
  <c r="AC41" i="11" s="1"/>
  <c r="W39" i="11"/>
  <c r="U41" i="11" s="1"/>
  <c r="V39" i="11"/>
  <c r="U39" i="11"/>
  <c r="T44" i="11" s="1"/>
  <c r="J39" i="11"/>
  <c r="I39" i="11"/>
  <c r="K41" i="11" s="1"/>
  <c r="E39" i="11"/>
  <c r="C41" i="11" s="1"/>
  <c r="D39" i="11"/>
  <c r="C39" i="11"/>
  <c r="AU38" i="11"/>
  <c r="AD38" i="11"/>
  <c r="AC34" i="11"/>
  <c r="C44" i="11" s="1"/>
  <c r="AB34" i="11"/>
  <c r="AA34" i="11"/>
  <c r="AC36" i="11" s="1"/>
  <c r="W34" i="11"/>
  <c r="U36" i="11" s="1"/>
  <c r="V34" i="11"/>
  <c r="U34" i="11"/>
  <c r="K44" i="11" s="1"/>
  <c r="T34" i="11"/>
  <c r="S34" i="11"/>
  <c r="R34" i="11"/>
  <c r="T36" i="11" s="1"/>
  <c r="N34" i="11"/>
  <c r="L36" i="11" s="1"/>
  <c r="M34" i="11"/>
  <c r="L34" i="11"/>
  <c r="K39" i="11" s="1"/>
  <c r="AU33" i="11"/>
  <c r="AD33" i="11"/>
  <c r="W32" i="11"/>
  <c r="N32" i="11"/>
  <c r="E32" i="11"/>
  <c r="N20" i="11"/>
  <c r="L22" i="11" s="1"/>
  <c r="E20" i="11"/>
  <c r="C22" i="11" s="1"/>
  <c r="S20" i="11"/>
  <c r="R20" i="11"/>
  <c r="T22" i="11" s="1"/>
  <c r="J20" i="11"/>
  <c r="I20" i="11"/>
  <c r="K22" i="11" s="1"/>
  <c r="W8" i="11"/>
  <c r="W15" i="11"/>
  <c r="U17" i="11" s="1"/>
  <c r="E15" i="11"/>
  <c r="C17" i="11" s="1"/>
  <c r="AB15" i="11"/>
  <c r="AA15" i="11"/>
  <c r="AC17" i="11" s="1"/>
  <c r="V15" i="11"/>
  <c r="J15" i="11"/>
  <c r="I15" i="11"/>
  <c r="K17" i="11" s="1"/>
  <c r="D15" i="11"/>
  <c r="N8" i="11"/>
  <c r="AB10" i="11"/>
  <c r="S10" i="11"/>
  <c r="AA10" i="11"/>
  <c r="AC12" i="11" s="1"/>
  <c r="V10" i="11"/>
  <c r="R10" i="11"/>
  <c r="T12" i="11" s="1"/>
  <c r="M10" i="11"/>
  <c r="E8" i="11"/>
  <c r="AU9" i="11" l="1"/>
  <c r="N10" i="11"/>
  <c r="L12" i="11" s="1"/>
  <c r="W10" i="11"/>
  <c r="U12" i="11" s="1"/>
  <c r="D20" i="11"/>
  <c r="M20" i="11"/>
  <c r="K20" i="1"/>
  <c r="K21" i="1"/>
  <c r="I47" i="8" l="1"/>
  <c r="I43" i="8"/>
  <c r="I51" i="8"/>
  <c r="B47" i="8"/>
  <c r="B43" i="8"/>
  <c r="B51" i="8"/>
  <c r="I29" i="8"/>
  <c r="I25" i="8"/>
  <c r="I33" i="8"/>
  <c r="B29" i="8"/>
  <c r="B25" i="8"/>
  <c r="B33" i="8"/>
  <c r="I10" i="8"/>
  <c r="I6" i="8"/>
  <c r="I14" i="8"/>
  <c r="B10" i="8"/>
  <c r="B6" i="8"/>
  <c r="B14" i="8"/>
  <c r="I10" i="3"/>
  <c r="B47" i="3"/>
  <c r="I43" i="3"/>
  <c r="I47" i="3"/>
  <c r="I51" i="3"/>
  <c r="B43" i="3"/>
  <c r="B51" i="3"/>
  <c r="B29" i="3"/>
  <c r="I25" i="3"/>
  <c r="I29" i="3"/>
  <c r="I33" i="3"/>
  <c r="B25" i="3"/>
  <c r="B33" i="3"/>
  <c r="B4" i="1"/>
  <c r="C16" i="3" s="1"/>
  <c r="B10" i="3"/>
  <c r="I6" i="3"/>
  <c r="I14" i="3"/>
  <c r="B6" i="3"/>
  <c r="B14" i="3"/>
  <c r="C8" i="3" l="1"/>
  <c r="AD19" i="11" l="1"/>
  <c r="AD9" i="11"/>
  <c r="AD14" i="11"/>
  <c r="B55" i="6"/>
  <c r="W44" i="6" s="1"/>
  <c r="B50" i="6"/>
  <c r="N44" i="6" s="1"/>
  <c r="B45" i="6"/>
  <c r="E44" i="6" s="1"/>
  <c r="B36" i="6"/>
  <c r="W25" i="6" s="1"/>
  <c r="B31" i="6"/>
  <c r="N25" i="6" s="1"/>
  <c r="B26" i="6"/>
  <c r="E25" i="6" s="1"/>
  <c r="B17" i="6"/>
  <c r="W6" i="6" s="1"/>
  <c r="B12" i="6"/>
  <c r="N6" i="6" s="1"/>
  <c r="B7" i="6"/>
  <c r="E6" i="6" s="1"/>
  <c r="V23" i="5"/>
  <c r="AC51" i="6" s="1"/>
  <c r="T23" i="5"/>
  <c r="U51" i="6" s="1"/>
  <c r="T56" i="6" s="1"/>
  <c r="J23" i="5"/>
  <c r="T46" i="6" s="1"/>
  <c r="C51" i="6" s="1"/>
  <c r="H23" i="5"/>
  <c r="L46" i="6" s="1"/>
  <c r="K51" i="6" s="1"/>
  <c r="AH23" i="5"/>
  <c r="AC46" i="6" s="1"/>
  <c r="AF23" i="5"/>
  <c r="U46" i="6" s="1"/>
  <c r="K56" i="6" s="1"/>
  <c r="X22" i="5"/>
  <c r="W22" i="5"/>
  <c r="G49" i="8" s="1"/>
  <c r="S22" i="5"/>
  <c r="E49" i="8" s="1"/>
  <c r="R22" i="5"/>
  <c r="L22" i="5"/>
  <c r="K22" i="5"/>
  <c r="G45" i="8" s="1"/>
  <c r="G22" i="5"/>
  <c r="E45" i="8" s="1"/>
  <c r="F22" i="5"/>
  <c r="AJ22" i="5"/>
  <c r="AI22" i="5"/>
  <c r="G53" i="8" s="1"/>
  <c r="AE22" i="5"/>
  <c r="E53" i="8" s="1"/>
  <c r="AD22" i="5"/>
  <c r="B22" i="5"/>
  <c r="Z21" i="5"/>
  <c r="X21" i="5"/>
  <c r="W21" i="5"/>
  <c r="G48" i="8" s="1"/>
  <c r="S21" i="5"/>
  <c r="E48" i="8" s="1"/>
  <c r="R21" i="5"/>
  <c r="P21" i="5"/>
  <c r="N21" i="5"/>
  <c r="L21" i="5"/>
  <c r="K21" i="5"/>
  <c r="G44" i="8" s="1"/>
  <c r="G21" i="5"/>
  <c r="E44" i="8" s="1"/>
  <c r="F21" i="5"/>
  <c r="D21" i="5"/>
  <c r="AL21" i="5"/>
  <c r="AJ21" i="5"/>
  <c r="AI21" i="5"/>
  <c r="G52" i="8" s="1"/>
  <c r="AE21" i="5"/>
  <c r="E52" i="8" s="1"/>
  <c r="AD21" i="5"/>
  <c r="AB21" i="5"/>
  <c r="B21" i="5"/>
  <c r="B54" i="6" s="1"/>
  <c r="X20" i="5"/>
  <c r="W20" i="5"/>
  <c r="G47" i="8" s="1"/>
  <c r="S20" i="5"/>
  <c r="E47" i="8" s="1"/>
  <c r="R20" i="5"/>
  <c r="L20" i="5"/>
  <c r="K20" i="5"/>
  <c r="G43" i="8" s="1"/>
  <c r="G20" i="5"/>
  <c r="E43" i="8" s="1"/>
  <c r="F20" i="5"/>
  <c r="AJ20" i="5"/>
  <c r="AI20" i="5"/>
  <c r="G51" i="8" s="1"/>
  <c r="AE20" i="5"/>
  <c r="E51" i="8" s="1"/>
  <c r="AD20" i="5"/>
  <c r="B20" i="5"/>
  <c r="V15" i="5"/>
  <c r="AC32" i="6" s="1"/>
  <c r="L37" i="6" s="1"/>
  <c r="T15" i="5"/>
  <c r="U32" i="6" s="1"/>
  <c r="T37" i="6" s="1"/>
  <c r="J15" i="5"/>
  <c r="T27" i="6" s="1"/>
  <c r="C32" i="6" s="1"/>
  <c r="H15" i="5"/>
  <c r="L27" i="6" s="1"/>
  <c r="K32" i="6" s="1"/>
  <c r="AH15" i="5"/>
  <c r="AC27" i="6" s="1"/>
  <c r="C37" i="6" s="1"/>
  <c r="AF15" i="5"/>
  <c r="U27" i="6" s="1"/>
  <c r="K37" i="6" s="1"/>
  <c r="X14" i="5"/>
  <c r="W14" i="5"/>
  <c r="G31" i="8" s="1"/>
  <c r="S14" i="5"/>
  <c r="E31" i="8" s="1"/>
  <c r="R14" i="5"/>
  <c r="L14" i="5"/>
  <c r="K14" i="5"/>
  <c r="G27" i="8" s="1"/>
  <c r="G14" i="5"/>
  <c r="E27" i="8" s="1"/>
  <c r="F14" i="5"/>
  <c r="AJ14" i="5"/>
  <c r="AI14" i="5"/>
  <c r="G35" i="8" s="1"/>
  <c r="AE14" i="5"/>
  <c r="E35" i="8" s="1"/>
  <c r="AD14" i="5"/>
  <c r="B14" i="5"/>
  <c r="Z13" i="5"/>
  <c r="X13" i="5"/>
  <c r="W13" i="5"/>
  <c r="G30" i="8" s="1"/>
  <c r="S13" i="5"/>
  <c r="E30" i="8" s="1"/>
  <c r="R13" i="5"/>
  <c r="P13" i="5"/>
  <c r="N13" i="5"/>
  <c r="L13" i="5"/>
  <c r="K13" i="5"/>
  <c r="G13" i="5"/>
  <c r="E26" i="8" s="1"/>
  <c r="F13" i="5"/>
  <c r="D13" i="5"/>
  <c r="AL13" i="5"/>
  <c r="AJ13" i="5"/>
  <c r="AI13" i="5"/>
  <c r="G34" i="8" s="1"/>
  <c r="AE13" i="5"/>
  <c r="E34" i="8" s="1"/>
  <c r="AD13" i="5"/>
  <c r="AB13" i="5"/>
  <c r="B13" i="5"/>
  <c r="B35" i="6" s="1"/>
  <c r="X12" i="5"/>
  <c r="W12" i="5"/>
  <c r="G29" i="8" s="1"/>
  <c r="S12" i="5"/>
  <c r="E29" i="8" s="1"/>
  <c r="R12" i="5"/>
  <c r="L12" i="5"/>
  <c r="K12" i="5"/>
  <c r="G25" i="8" s="1"/>
  <c r="G12" i="5"/>
  <c r="E25" i="8" s="1"/>
  <c r="F12" i="5"/>
  <c r="E13" i="5" s="1"/>
  <c r="H35" i="6" s="1"/>
  <c r="J32" i="6" s="1"/>
  <c r="AJ12" i="5"/>
  <c r="AI12" i="5"/>
  <c r="G33" i="8" s="1"/>
  <c r="AE12" i="5"/>
  <c r="E33" i="8" s="1"/>
  <c r="AD12" i="5"/>
  <c r="B12" i="5"/>
  <c r="B30" i="6" s="1"/>
  <c r="V7" i="5"/>
  <c r="AC13" i="6" s="1"/>
  <c r="L18" i="6" s="1"/>
  <c r="T7" i="5"/>
  <c r="U13" i="6" s="1"/>
  <c r="T18" i="6" s="1"/>
  <c r="J7" i="5"/>
  <c r="T8" i="6" s="1"/>
  <c r="C13" i="6" s="1"/>
  <c r="H7" i="5"/>
  <c r="L8" i="6" s="1"/>
  <c r="K13" i="6" s="1"/>
  <c r="AH7" i="5"/>
  <c r="AC8" i="6" s="1"/>
  <c r="C18" i="6" s="1"/>
  <c r="AF7" i="5"/>
  <c r="U8" i="6" s="1"/>
  <c r="K18" i="6" s="1"/>
  <c r="X6" i="5"/>
  <c r="W6" i="5"/>
  <c r="G12" i="8" s="1"/>
  <c r="S6" i="5"/>
  <c r="R6" i="5"/>
  <c r="L6" i="5"/>
  <c r="K6" i="5"/>
  <c r="G8" i="8" s="1"/>
  <c r="G6" i="5"/>
  <c r="E8" i="8" s="1"/>
  <c r="F6" i="5"/>
  <c r="AJ6" i="5"/>
  <c r="AI6" i="5"/>
  <c r="G16" i="8" s="1"/>
  <c r="AE6" i="5"/>
  <c r="E16" i="8" s="1"/>
  <c r="AD6" i="5"/>
  <c r="B6" i="5"/>
  <c r="B21" i="6" s="1"/>
  <c r="Z5" i="5"/>
  <c r="X5" i="5"/>
  <c r="W5" i="5"/>
  <c r="G11" i="8" s="1"/>
  <c r="S5" i="5"/>
  <c r="E11" i="8" s="1"/>
  <c r="R5" i="5"/>
  <c r="P5" i="5"/>
  <c r="N5" i="5"/>
  <c r="L5" i="5"/>
  <c r="K5" i="5"/>
  <c r="G7" i="8" s="1"/>
  <c r="G5" i="5"/>
  <c r="E7" i="8" s="1"/>
  <c r="F5" i="5"/>
  <c r="D5" i="5"/>
  <c r="AL5" i="5"/>
  <c r="AJ5" i="5"/>
  <c r="AI5" i="5"/>
  <c r="G15" i="8" s="1"/>
  <c r="AE5" i="5"/>
  <c r="E15" i="8" s="1"/>
  <c r="AD5" i="5"/>
  <c r="AB5" i="5"/>
  <c r="B5" i="5"/>
  <c r="X4" i="5"/>
  <c r="W4" i="5"/>
  <c r="O18" i="6" s="1"/>
  <c r="S4" i="5"/>
  <c r="E10" i="8" s="1"/>
  <c r="R4" i="5"/>
  <c r="L4" i="5"/>
  <c r="K4" i="5"/>
  <c r="G6" i="8" s="1"/>
  <c r="G4" i="5"/>
  <c r="E6" i="8" s="1"/>
  <c r="F4" i="5"/>
  <c r="AJ4" i="5"/>
  <c r="AI4" i="5"/>
  <c r="G14" i="8" s="1"/>
  <c r="AE4" i="5"/>
  <c r="E14" i="8" s="1"/>
  <c r="AD4" i="5"/>
  <c r="B4" i="5"/>
  <c r="B11" i="6" s="1"/>
  <c r="Q8" i="6" l="1"/>
  <c r="Z34" i="6"/>
  <c r="O10" i="6"/>
  <c r="F19" i="6"/>
  <c r="Z46" i="6"/>
  <c r="X10" i="6"/>
  <c r="X27" i="6"/>
  <c r="O37" i="6"/>
  <c r="F53" i="6"/>
  <c r="H20" i="6"/>
  <c r="O29" i="6"/>
  <c r="H34" i="6"/>
  <c r="X52" i="6"/>
  <c r="Z15" i="6"/>
  <c r="Z29" i="6"/>
  <c r="O39" i="6"/>
  <c r="Q46" i="6"/>
  <c r="O58" i="6"/>
  <c r="X53" i="6"/>
  <c r="X9" i="6"/>
  <c r="O28" i="6"/>
  <c r="Z33" i="6"/>
  <c r="Q48" i="6"/>
  <c r="Q56" i="6"/>
  <c r="Q9" i="6"/>
  <c r="X14" i="6"/>
  <c r="F20" i="6"/>
  <c r="O27" i="6"/>
  <c r="Q29" i="6"/>
  <c r="X34" i="6"/>
  <c r="H32" i="6"/>
  <c r="H38" i="6"/>
  <c r="Q39" i="6"/>
  <c r="O48" i="6"/>
  <c r="X48" i="6"/>
  <c r="X51" i="6"/>
  <c r="Z52" i="6"/>
  <c r="H58" i="6"/>
  <c r="Z14" i="6"/>
  <c r="H33" i="6"/>
  <c r="Z48" i="6"/>
  <c r="H53" i="6"/>
  <c r="Q10" i="6"/>
  <c r="Z10" i="6"/>
  <c r="F15" i="6"/>
  <c r="Q19" i="6"/>
  <c r="Q27" i="6"/>
  <c r="X32" i="6"/>
  <c r="F34" i="6"/>
  <c r="F39" i="6"/>
  <c r="Q37" i="6"/>
  <c r="X46" i="6"/>
  <c r="Z53" i="6"/>
  <c r="F58" i="6"/>
  <c r="Q58" i="6"/>
  <c r="C53" i="8"/>
  <c r="C45" i="8"/>
  <c r="J49" i="8"/>
  <c r="J53" i="8"/>
  <c r="C35" i="8"/>
  <c r="C27" i="8"/>
  <c r="J31" i="8"/>
  <c r="J35" i="8"/>
  <c r="C49" i="8"/>
  <c r="J45" i="8"/>
  <c r="B16" i="6"/>
  <c r="J8" i="8"/>
  <c r="C16" i="8"/>
  <c r="C8" i="8"/>
  <c r="J12" i="8"/>
  <c r="J16" i="8"/>
  <c r="J27" i="8"/>
  <c r="C31" i="8"/>
  <c r="B40" i="6"/>
  <c r="B49" i="6"/>
  <c r="B59" i="6"/>
  <c r="O57" i="6"/>
  <c r="AS50" i="6"/>
  <c r="O56" i="6"/>
  <c r="Z51" i="6"/>
  <c r="Q21" i="5"/>
  <c r="Q59" i="6" s="1"/>
  <c r="S56" i="6" s="1"/>
  <c r="Q57" i="6"/>
  <c r="AR50" i="6"/>
  <c r="X33" i="6"/>
  <c r="Q38" i="6"/>
  <c r="AR31" i="6"/>
  <c r="O38" i="6"/>
  <c r="AS31" i="6"/>
  <c r="Z32" i="6"/>
  <c r="X15" i="6"/>
  <c r="E12" i="8"/>
  <c r="Q20" i="6"/>
  <c r="X13" i="6"/>
  <c r="Q18" i="6"/>
  <c r="O20" i="6"/>
  <c r="O19" i="6"/>
  <c r="Q5" i="5"/>
  <c r="D10" i="8" s="1"/>
  <c r="Z13" i="6"/>
  <c r="G10" i="8"/>
  <c r="F14" i="6"/>
  <c r="F13" i="6"/>
  <c r="H15" i="6"/>
  <c r="M5" i="5"/>
  <c r="H6" i="8" s="1"/>
  <c r="O9" i="6"/>
  <c r="H14" i="6"/>
  <c r="E5" i="5"/>
  <c r="H16" i="6" s="1"/>
  <c r="O8" i="6"/>
  <c r="H13" i="6"/>
  <c r="M13" i="5"/>
  <c r="H25" i="8" s="1"/>
  <c r="Q28" i="6"/>
  <c r="G26" i="8"/>
  <c r="F33" i="6"/>
  <c r="Q30" i="6"/>
  <c r="F32" i="6"/>
  <c r="O30" i="6"/>
  <c r="M27" i="6" s="1"/>
  <c r="D25" i="8"/>
  <c r="E21" i="5"/>
  <c r="D43" i="8" s="1"/>
  <c r="Q47" i="6"/>
  <c r="F52" i="6"/>
  <c r="F51" i="6"/>
  <c r="O47" i="6"/>
  <c r="H52" i="6"/>
  <c r="O46" i="6"/>
  <c r="H51" i="6"/>
  <c r="Z47" i="6"/>
  <c r="F57" i="6"/>
  <c r="AS45" i="6"/>
  <c r="C56" i="6"/>
  <c r="F56" i="6"/>
  <c r="H57" i="6"/>
  <c r="AC21" i="5"/>
  <c r="D51" i="8" s="1"/>
  <c r="X47" i="6"/>
  <c r="H56" i="6"/>
  <c r="H39" i="6"/>
  <c r="X29" i="6"/>
  <c r="X28" i="6"/>
  <c r="H37" i="6"/>
  <c r="Z28" i="6"/>
  <c r="F38" i="6"/>
  <c r="F37" i="6"/>
  <c r="Z27" i="6"/>
  <c r="Z9" i="6"/>
  <c r="F18" i="6"/>
  <c r="Z8" i="6"/>
  <c r="H19" i="6"/>
  <c r="H18" i="6"/>
  <c r="X8" i="6"/>
  <c r="AR26" i="6"/>
  <c r="AS55" i="6"/>
  <c r="AR36" i="6"/>
  <c r="AS36" i="6"/>
  <c r="AS17" i="6"/>
  <c r="AR12" i="6"/>
  <c r="AR17" i="6"/>
  <c r="AS7" i="6"/>
  <c r="AR7" i="6"/>
  <c r="AK21" i="5"/>
  <c r="M21" i="5"/>
  <c r="Y21" i="5"/>
  <c r="AK13" i="5"/>
  <c r="Y13" i="5"/>
  <c r="Y5" i="5"/>
  <c r="AC13" i="5"/>
  <c r="Q13" i="5"/>
  <c r="AK5" i="5"/>
  <c r="AC5" i="5"/>
  <c r="AS12" i="6"/>
  <c r="AR45" i="6"/>
  <c r="AS26" i="6"/>
  <c r="B20" i="1"/>
  <c r="V23" i="1"/>
  <c r="AC51" i="2" s="1"/>
  <c r="T23" i="1"/>
  <c r="U51" i="2" s="1"/>
  <c r="T56" i="2" s="1"/>
  <c r="J23" i="1"/>
  <c r="T46" i="2" s="1"/>
  <c r="C51" i="2" s="1"/>
  <c r="H23" i="1"/>
  <c r="L46" i="2" s="1"/>
  <c r="K51" i="2" s="1"/>
  <c r="AH23" i="1"/>
  <c r="AF23" i="1"/>
  <c r="AF15" i="1"/>
  <c r="U27" i="2" s="1"/>
  <c r="K37" i="2" s="1"/>
  <c r="V15" i="1"/>
  <c r="AC32" i="2" s="1"/>
  <c r="L37" i="2" s="1"/>
  <c r="T15" i="1"/>
  <c r="U32" i="2" s="1"/>
  <c r="T37" i="2" s="1"/>
  <c r="J15" i="1"/>
  <c r="T27" i="2" s="1"/>
  <c r="C32" i="2" s="1"/>
  <c r="H15" i="1"/>
  <c r="L27" i="2" s="1"/>
  <c r="K32" i="2" s="1"/>
  <c r="AH15" i="1"/>
  <c r="AC27" i="2" s="1"/>
  <c r="C37" i="2" s="1"/>
  <c r="V7" i="1"/>
  <c r="T7" i="1"/>
  <c r="J7" i="1"/>
  <c r="H7" i="1"/>
  <c r="AH7" i="1"/>
  <c r="AF7" i="1"/>
  <c r="AE4" i="1"/>
  <c r="E14" i="3" s="1"/>
  <c r="B22" i="1"/>
  <c r="B21" i="1"/>
  <c r="B12" i="1"/>
  <c r="B14" i="1"/>
  <c r="B13" i="1"/>
  <c r="B5" i="1"/>
  <c r="B6" i="1"/>
  <c r="B11" i="2"/>
  <c r="B36" i="2"/>
  <c r="W25" i="2" s="1"/>
  <c r="B55" i="2"/>
  <c r="W44" i="2" s="1"/>
  <c r="B50" i="2"/>
  <c r="N44" i="2" s="1"/>
  <c r="B45" i="2"/>
  <c r="E44" i="2" s="1"/>
  <c r="B31" i="2"/>
  <c r="N25" i="2" s="1"/>
  <c r="B26" i="2"/>
  <c r="E25" i="2" s="1"/>
  <c r="B17" i="2"/>
  <c r="B12" i="2"/>
  <c r="B7" i="2"/>
  <c r="U8" i="2" l="1"/>
  <c r="K18" i="2" s="1"/>
  <c r="U10" i="11"/>
  <c r="K20" i="11" s="1"/>
  <c r="AC8" i="2"/>
  <c r="C18" i="2" s="1"/>
  <c r="AC10" i="11"/>
  <c r="C20" i="11" s="1"/>
  <c r="AU19" i="11" s="1"/>
  <c r="AC13" i="2"/>
  <c r="L18" i="2" s="1"/>
  <c r="AC15" i="11"/>
  <c r="L20" i="11" s="1"/>
  <c r="U13" i="2"/>
  <c r="T18" i="2" s="1"/>
  <c r="U15" i="11"/>
  <c r="T20" i="11" s="1"/>
  <c r="T8" i="2"/>
  <c r="C13" i="2" s="1"/>
  <c r="T10" i="11"/>
  <c r="C15" i="11" s="1"/>
  <c r="AU14" i="11" s="1"/>
  <c r="L8" i="2"/>
  <c r="K13" i="2" s="1"/>
  <c r="L10" i="11"/>
  <c r="K15" i="11" s="1"/>
  <c r="F16" i="6"/>
  <c r="D13" i="6" s="1"/>
  <c r="H54" i="6"/>
  <c r="J51" i="6" s="1"/>
  <c r="O49" i="6"/>
  <c r="M46" i="6" s="1"/>
  <c r="AT50" i="6"/>
  <c r="L56" i="6"/>
  <c r="AR55" i="6" s="1"/>
  <c r="AT55" i="6" s="1"/>
  <c r="AT26" i="6"/>
  <c r="AT31" i="6"/>
  <c r="H18" i="2"/>
  <c r="B49" i="2"/>
  <c r="C53" i="3"/>
  <c r="C45" i="3"/>
  <c r="B30" i="2"/>
  <c r="C35" i="3"/>
  <c r="C27" i="3"/>
  <c r="B16" i="2"/>
  <c r="J8" i="3"/>
  <c r="C12" i="3"/>
  <c r="B35" i="2"/>
  <c r="J27" i="3"/>
  <c r="C31" i="3"/>
  <c r="B59" i="2"/>
  <c r="J53" i="3"/>
  <c r="J49" i="3"/>
  <c r="B40" i="2"/>
  <c r="J35" i="3"/>
  <c r="J31" i="3"/>
  <c r="B21" i="2"/>
  <c r="J16" i="3"/>
  <c r="J12" i="3"/>
  <c r="B54" i="2"/>
  <c r="J45" i="3"/>
  <c r="C49" i="3"/>
  <c r="D47" i="8"/>
  <c r="X54" i="6"/>
  <c r="V51" i="6" s="1"/>
  <c r="H47" i="8"/>
  <c r="Z54" i="6"/>
  <c r="O59" i="6"/>
  <c r="D29" i="8"/>
  <c r="Q40" i="6"/>
  <c r="S37" i="6" s="1"/>
  <c r="X35" i="6"/>
  <c r="H29" i="8"/>
  <c r="O40" i="6"/>
  <c r="Z35" i="6"/>
  <c r="X16" i="6"/>
  <c r="V13" i="6" s="1"/>
  <c r="Q21" i="6"/>
  <c r="S18" i="6" s="1"/>
  <c r="Z16" i="6"/>
  <c r="AB13" i="6" s="1"/>
  <c r="H10" i="8"/>
  <c r="O21" i="6"/>
  <c r="Q11" i="6"/>
  <c r="S8" i="6" s="1"/>
  <c r="J13" i="6"/>
  <c r="D6" i="8"/>
  <c r="O11" i="6"/>
  <c r="F35" i="6"/>
  <c r="E32" i="6" s="1"/>
  <c r="C34" i="6" s="1"/>
  <c r="N27" i="6"/>
  <c r="L29" i="6" s="1"/>
  <c r="R27" i="6"/>
  <c r="T29" i="6" s="1"/>
  <c r="S27" i="6"/>
  <c r="I32" i="6"/>
  <c r="K34" i="6" s="1"/>
  <c r="H43" i="8"/>
  <c r="F54" i="6"/>
  <c r="Q49" i="6"/>
  <c r="H59" i="6"/>
  <c r="J56" i="6" s="1"/>
  <c r="AN55" i="6" s="1"/>
  <c r="AT45" i="6"/>
  <c r="X49" i="6"/>
  <c r="V46" i="6" s="1"/>
  <c r="H51" i="8"/>
  <c r="Z49" i="6"/>
  <c r="F59" i="6"/>
  <c r="AT36" i="6"/>
  <c r="D33" i="8"/>
  <c r="H40" i="6"/>
  <c r="J37" i="6" s="1"/>
  <c r="X30" i="6"/>
  <c r="H33" i="8"/>
  <c r="Z30" i="6"/>
  <c r="AB27" i="6" s="1"/>
  <c r="F40" i="6"/>
  <c r="D14" i="8"/>
  <c r="X11" i="6"/>
  <c r="H21" i="6"/>
  <c r="J18" i="6" s="1"/>
  <c r="H14" i="8"/>
  <c r="F21" i="6"/>
  <c r="Z11" i="6"/>
  <c r="AB8" i="6" s="1"/>
  <c r="AT12" i="6"/>
  <c r="AT7" i="6"/>
  <c r="AT17" i="6"/>
  <c r="U46" i="2"/>
  <c r="K56" i="2" s="1"/>
  <c r="AS55" i="2" s="1"/>
  <c r="AC46" i="2"/>
  <c r="C56" i="2" s="1"/>
  <c r="AR50" i="2"/>
  <c r="AS26" i="2"/>
  <c r="AN17" i="6" l="1"/>
  <c r="D32" i="6"/>
  <c r="AM12" i="6"/>
  <c r="I13" i="6"/>
  <c r="K15" i="6" s="1"/>
  <c r="E13" i="6"/>
  <c r="C15" i="6" s="1"/>
  <c r="AN12" i="6"/>
  <c r="AM45" i="6"/>
  <c r="AN7" i="6"/>
  <c r="AU26" i="6"/>
  <c r="AN36" i="6"/>
  <c r="AA13" i="6"/>
  <c r="AC15" i="6" s="1"/>
  <c r="N56" i="6"/>
  <c r="L58" i="6" s="1"/>
  <c r="R56" i="6"/>
  <c r="T58" i="6" s="1"/>
  <c r="M56" i="6"/>
  <c r="AU50" i="6"/>
  <c r="AB51" i="6"/>
  <c r="AN50" i="6" s="1"/>
  <c r="W51" i="6"/>
  <c r="U53" i="6" s="1"/>
  <c r="AA51" i="6"/>
  <c r="AC53" i="6" s="1"/>
  <c r="V32" i="6"/>
  <c r="W32" i="6"/>
  <c r="U34" i="6" s="1"/>
  <c r="AH31" i="6" s="1"/>
  <c r="AA32" i="6"/>
  <c r="AC34" i="6" s="1"/>
  <c r="AI31" i="6" s="1"/>
  <c r="AB32" i="6"/>
  <c r="AN31" i="6" s="1"/>
  <c r="AM31" i="6"/>
  <c r="M37" i="6"/>
  <c r="R37" i="6"/>
  <c r="T39" i="6" s="1"/>
  <c r="N37" i="6"/>
  <c r="L39" i="6" s="1"/>
  <c r="W13" i="6"/>
  <c r="U15" i="6" s="1"/>
  <c r="N18" i="6"/>
  <c r="L20" i="6" s="1"/>
  <c r="R18" i="6"/>
  <c r="T20" i="6" s="1"/>
  <c r="M18" i="6"/>
  <c r="M8" i="6"/>
  <c r="R8" i="6"/>
  <c r="T10" i="6" s="1"/>
  <c r="N8" i="6"/>
  <c r="L10" i="6" s="1"/>
  <c r="AU17" i="6"/>
  <c r="AN26" i="6"/>
  <c r="AU45" i="6"/>
  <c r="S46" i="6"/>
  <c r="N46" i="6"/>
  <c r="L48" i="6" s="1"/>
  <c r="R46" i="6"/>
  <c r="T48" i="6" s="1"/>
  <c r="I51" i="6"/>
  <c r="K53" i="6" s="1"/>
  <c r="AI50" i="6" s="1"/>
  <c r="E51" i="6"/>
  <c r="C53" i="6" s="1"/>
  <c r="D51" i="6"/>
  <c r="AM50" i="6" s="1"/>
  <c r="AU55" i="6"/>
  <c r="W46" i="6"/>
  <c r="U48" i="6" s="1"/>
  <c r="AA46" i="6"/>
  <c r="AC48" i="6" s="1"/>
  <c r="AB46" i="6"/>
  <c r="I56" i="6"/>
  <c r="K58" i="6" s="1"/>
  <c r="D56" i="6"/>
  <c r="AM55" i="6" s="1"/>
  <c r="E56" i="6"/>
  <c r="C58" i="6" s="1"/>
  <c r="AU36" i="6"/>
  <c r="AU31" i="6"/>
  <c r="D37" i="6"/>
  <c r="I37" i="6"/>
  <c r="K39" i="6" s="1"/>
  <c r="E37" i="6"/>
  <c r="C39" i="6" s="1"/>
  <c r="W27" i="6"/>
  <c r="U29" i="6" s="1"/>
  <c r="AH26" i="6" s="1"/>
  <c r="AA27" i="6"/>
  <c r="AC29" i="6" s="1"/>
  <c r="AI26" i="6" s="1"/>
  <c r="V27" i="6"/>
  <c r="AM26" i="6" s="1"/>
  <c r="AU12" i="6"/>
  <c r="AU7" i="6"/>
  <c r="D18" i="6"/>
  <c r="E18" i="6"/>
  <c r="C20" i="6" s="1"/>
  <c r="I18" i="6"/>
  <c r="K20" i="6" s="1"/>
  <c r="V8" i="6"/>
  <c r="W8" i="6"/>
  <c r="U10" i="6" s="1"/>
  <c r="AA8" i="6"/>
  <c r="AC10" i="6" s="1"/>
  <c r="AR26" i="2"/>
  <c r="AT26" i="2" s="1"/>
  <c r="AR31" i="2"/>
  <c r="AS45" i="2"/>
  <c r="AR45" i="2"/>
  <c r="AS50" i="2"/>
  <c r="AT50" i="2" s="1"/>
  <c r="AR36" i="2"/>
  <c r="AS31" i="2"/>
  <c r="AS36" i="2"/>
  <c r="AO12" i="6" l="1"/>
  <c r="AI12" i="6"/>
  <c r="AH12" i="6"/>
  <c r="AP12" i="6"/>
  <c r="AH55" i="6"/>
  <c r="AP31" i="6"/>
  <c r="AM7" i="6"/>
  <c r="AP7" i="6" s="1"/>
  <c r="AN45" i="6"/>
  <c r="AP45" i="6" s="1"/>
  <c r="AI55" i="6"/>
  <c r="AI7" i="6"/>
  <c r="AH50" i="6"/>
  <c r="AJ50" i="6" s="1"/>
  <c r="AH36" i="6"/>
  <c r="AI36" i="6"/>
  <c r="AM36" i="6"/>
  <c r="AO36" i="6" s="1"/>
  <c r="AO31" i="6"/>
  <c r="AJ31" i="6"/>
  <c r="AH17" i="6"/>
  <c r="AI17" i="6"/>
  <c r="AM17" i="6"/>
  <c r="AP17" i="6" s="1"/>
  <c r="AH7" i="6"/>
  <c r="AI45" i="6"/>
  <c r="AH45" i="6"/>
  <c r="AP50" i="6"/>
  <c r="AO50" i="6"/>
  <c r="AJ55" i="6"/>
  <c r="AO55" i="6"/>
  <c r="AP55" i="6"/>
  <c r="AJ26" i="6"/>
  <c r="AP26" i="6"/>
  <c r="AO26" i="6"/>
  <c r="AT45" i="2"/>
  <c r="AT31" i="2"/>
  <c r="AT36" i="2"/>
  <c r="AD4" i="1"/>
  <c r="W6" i="2"/>
  <c r="N6" i="2"/>
  <c r="E6" i="2"/>
  <c r="AB13" i="1"/>
  <c r="X22" i="1"/>
  <c r="W22" i="1"/>
  <c r="S22" i="1"/>
  <c r="R22" i="1"/>
  <c r="L22" i="1"/>
  <c r="K22" i="1"/>
  <c r="G22" i="1"/>
  <c r="F22" i="1"/>
  <c r="AJ22" i="1"/>
  <c r="AI22" i="1"/>
  <c r="G53" i="3" s="1"/>
  <c r="AE22" i="1"/>
  <c r="E53" i="3" s="1"/>
  <c r="AD22" i="1"/>
  <c r="Z21" i="1"/>
  <c r="X21" i="1"/>
  <c r="W21" i="1"/>
  <c r="S21" i="1"/>
  <c r="R21" i="1"/>
  <c r="P21" i="1"/>
  <c r="N21" i="1"/>
  <c r="L21" i="1"/>
  <c r="G44" i="3"/>
  <c r="G21" i="1"/>
  <c r="E44" i="3" s="1"/>
  <c r="F21" i="1"/>
  <c r="D21" i="1"/>
  <c r="AL21" i="1"/>
  <c r="AJ21" i="1"/>
  <c r="AI21" i="1"/>
  <c r="G52" i="3" s="1"/>
  <c r="AE21" i="1"/>
  <c r="E52" i="3" s="1"/>
  <c r="AD21" i="1"/>
  <c r="AB21" i="1"/>
  <c r="X20" i="1"/>
  <c r="W20" i="1"/>
  <c r="S20" i="1"/>
  <c r="R20" i="1"/>
  <c r="L20" i="1"/>
  <c r="G43" i="3"/>
  <c r="G20" i="1"/>
  <c r="E43" i="3" s="1"/>
  <c r="F20" i="1"/>
  <c r="AJ20" i="1"/>
  <c r="AI20" i="1"/>
  <c r="AE20" i="1"/>
  <c r="AD20" i="1"/>
  <c r="X14" i="1"/>
  <c r="W14" i="1"/>
  <c r="S14" i="1"/>
  <c r="R14" i="1"/>
  <c r="L14" i="1"/>
  <c r="K14" i="1"/>
  <c r="G27" i="3" s="1"/>
  <c r="G14" i="1"/>
  <c r="E27" i="3" s="1"/>
  <c r="F14" i="1"/>
  <c r="AJ14" i="1"/>
  <c r="AI14" i="1"/>
  <c r="AE14" i="1"/>
  <c r="AD14" i="1"/>
  <c r="Z13" i="1"/>
  <c r="X13" i="1"/>
  <c r="W13" i="1"/>
  <c r="S13" i="1"/>
  <c r="R13" i="1"/>
  <c r="P13" i="1"/>
  <c r="N13" i="1"/>
  <c r="L13" i="1"/>
  <c r="K13" i="1"/>
  <c r="G26" i="3" s="1"/>
  <c r="G13" i="1"/>
  <c r="E26" i="3" s="1"/>
  <c r="F13" i="1"/>
  <c r="D13" i="1"/>
  <c r="AL13" i="1"/>
  <c r="AJ13" i="1"/>
  <c r="AI13" i="1"/>
  <c r="G34" i="3" s="1"/>
  <c r="AE13" i="1"/>
  <c r="E34" i="3" s="1"/>
  <c r="AD13" i="1"/>
  <c r="X12" i="1"/>
  <c r="W12" i="1"/>
  <c r="S12" i="1"/>
  <c r="R12" i="1"/>
  <c r="L12" i="1"/>
  <c r="K12" i="1"/>
  <c r="G12" i="1"/>
  <c r="F12" i="1"/>
  <c r="AJ12" i="1"/>
  <c r="AI12" i="1"/>
  <c r="G33" i="3" s="1"/>
  <c r="AE12" i="1"/>
  <c r="E33" i="3" s="1"/>
  <c r="AD12" i="1"/>
  <c r="X6" i="1"/>
  <c r="W6" i="1"/>
  <c r="S6" i="1"/>
  <c r="R6" i="1"/>
  <c r="X5" i="1"/>
  <c r="W5" i="1"/>
  <c r="S5" i="1"/>
  <c r="R5" i="1"/>
  <c r="X4" i="1"/>
  <c r="W4" i="1"/>
  <c r="S4" i="1"/>
  <c r="R4" i="1"/>
  <c r="L6" i="1"/>
  <c r="K6" i="1"/>
  <c r="G8" i="3" s="1"/>
  <c r="G6" i="1"/>
  <c r="F6" i="1"/>
  <c r="L5" i="1"/>
  <c r="K5" i="1"/>
  <c r="G7" i="3" s="1"/>
  <c r="G5" i="1"/>
  <c r="E7" i="3" s="1"/>
  <c r="F5" i="1"/>
  <c r="L4" i="1"/>
  <c r="K4" i="1"/>
  <c r="G4" i="1"/>
  <c r="F4" i="1"/>
  <c r="D5" i="1"/>
  <c r="N5" i="1"/>
  <c r="P5" i="1"/>
  <c r="Z5" i="1"/>
  <c r="AE5" i="1"/>
  <c r="X8" i="2"/>
  <c r="AI6" i="1"/>
  <c r="G16" i="3" s="1"/>
  <c r="AJ5" i="1"/>
  <c r="AJ6" i="1"/>
  <c r="AJ4" i="1"/>
  <c r="AE6" i="1"/>
  <c r="E16" i="3" s="1"/>
  <c r="AD5" i="1"/>
  <c r="AD6" i="1"/>
  <c r="AI5" i="1"/>
  <c r="AI4" i="1"/>
  <c r="AL5" i="1"/>
  <c r="AB5" i="1"/>
  <c r="AJ17" i="6" l="1"/>
  <c r="AJ12" i="6"/>
  <c r="AO7" i="6"/>
  <c r="AO45" i="6"/>
  <c r="AJ36" i="6"/>
  <c r="AK31" i="6" s="1"/>
  <c r="AJ7" i="6"/>
  <c r="AP36" i="6"/>
  <c r="AQ31" i="6" s="1"/>
  <c r="AJ45" i="6"/>
  <c r="AK50" i="6" s="1"/>
  <c r="Z8" i="2"/>
  <c r="G14" i="3"/>
  <c r="F18" i="2"/>
  <c r="Q18" i="2"/>
  <c r="E10" i="3"/>
  <c r="Q20" i="2"/>
  <c r="E12" i="3"/>
  <c r="E30" i="3"/>
  <c r="X33" i="2"/>
  <c r="Q38" i="2"/>
  <c r="F19" i="2"/>
  <c r="G15" i="3"/>
  <c r="O18" i="2"/>
  <c r="G10" i="3"/>
  <c r="Z15" i="2"/>
  <c r="G12" i="3"/>
  <c r="G25" i="3"/>
  <c r="F32" i="2"/>
  <c r="Q27" i="2"/>
  <c r="G29" i="3"/>
  <c r="Z32" i="2"/>
  <c r="O37" i="2"/>
  <c r="G30" i="3"/>
  <c r="O38" i="2"/>
  <c r="Z33" i="2"/>
  <c r="E31" i="3"/>
  <c r="X34" i="2"/>
  <c r="Q39" i="2"/>
  <c r="H19" i="2"/>
  <c r="E15" i="3"/>
  <c r="G31" i="3"/>
  <c r="O39" i="2"/>
  <c r="Z34" i="2"/>
  <c r="G51" i="3"/>
  <c r="F56" i="2"/>
  <c r="Z46" i="2"/>
  <c r="G47" i="3"/>
  <c r="Z51" i="2"/>
  <c r="O56" i="2"/>
  <c r="E48" i="3"/>
  <c r="Q57" i="2"/>
  <c r="X52" i="2"/>
  <c r="O8" i="2"/>
  <c r="E6" i="3"/>
  <c r="H13" i="2"/>
  <c r="H15" i="2"/>
  <c r="E8" i="3"/>
  <c r="Q19" i="2"/>
  <c r="E11" i="3"/>
  <c r="E25" i="3"/>
  <c r="H32" i="2"/>
  <c r="O27" i="2"/>
  <c r="E29" i="3"/>
  <c r="Q37" i="2"/>
  <c r="X32" i="2"/>
  <c r="G6" i="3"/>
  <c r="F13" i="2"/>
  <c r="O19" i="2"/>
  <c r="G11" i="3"/>
  <c r="E51" i="3"/>
  <c r="H56" i="2"/>
  <c r="X46" i="2"/>
  <c r="E47" i="3"/>
  <c r="Q56" i="2"/>
  <c r="X51" i="2"/>
  <c r="G48" i="3"/>
  <c r="O57" i="2"/>
  <c r="Z52" i="2"/>
  <c r="E45" i="3"/>
  <c r="O48" i="2"/>
  <c r="H53" i="2"/>
  <c r="E49" i="3"/>
  <c r="Q58" i="2"/>
  <c r="X53" i="2"/>
  <c r="G45" i="3"/>
  <c r="Q48" i="2"/>
  <c r="F53" i="2"/>
  <c r="G49" i="3"/>
  <c r="O58" i="2"/>
  <c r="Z53" i="2"/>
  <c r="AO17" i="6"/>
  <c r="AQ45" i="6"/>
  <c r="AQ50" i="6"/>
  <c r="AQ55" i="6"/>
  <c r="AQ26" i="6"/>
  <c r="AQ17" i="6"/>
  <c r="AQ12" i="6"/>
  <c r="AQ7" i="6"/>
  <c r="E35" i="3"/>
  <c r="X29" i="2"/>
  <c r="H39" i="2"/>
  <c r="G35" i="3"/>
  <c r="Z29" i="2"/>
  <c r="F39" i="2"/>
  <c r="Z48" i="2"/>
  <c r="F58" i="2"/>
  <c r="H58" i="2"/>
  <c r="X48" i="2"/>
  <c r="X47" i="2"/>
  <c r="H57" i="2"/>
  <c r="Z47" i="2"/>
  <c r="F57" i="2"/>
  <c r="F34" i="2"/>
  <c r="Q29" i="2"/>
  <c r="H34" i="2"/>
  <c r="O29" i="2"/>
  <c r="AU36" i="2"/>
  <c r="H33" i="2"/>
  <c r="O28" i="2"/>
  <c r="F33" i="2"/>
  <c r="Q28" i="2"/>
  <c r="O47" i="2"/>
  <c r="H52" i="2"/>
  <c r="F52" i="2"/>
  <c r="Q47" i="2"/>
  <c r="H51" i="2"/>
  <c r="O46" i="2"/>
  <c r="F51" i="2"/>
  <c r="Q46" i="2"/>
  <c r="Z28" i="2"/>
  <c r="F38" i="2"/>
  <c r="Z27" i="2"/>
  <c r="F37" i="2"/>
  <c r="H38" i="2"/>
  <c r="X28" i="2"/>
  <c r="AU31" i="2"/>
  <c r="H37" i="2"/>
  <c r="X27" i="2"/>
  <c r="AU26" i="2"/>
  <c r="Y5" i="1"/>
  <c r="Q5" i="1"/>
  <c r="X10" i="2"/>
  <c r="H20" i="2"/>
  <c r="Z10" i="2"/>
  <c r="F20" i="2"/>
  <c r="Q9" i="2"/>
  <c r="F14" i="2"/>
  <c r="Q10" i="2"/>
  <c r="F15" i="2"/>
  <c r="O9" i="2"/>
  <c r="H14" i="2"/>
  <c r="M5" i="1"/>
  <c r="E5" i="1"/>
  <c r="AK21" i="1"/>
  <c r="H51" i="3" s="1"/>
  <c r="AC21" i="1"/>
  <c r="D51" i="3" s="1"/>
  <c r="Q21" i="1"/>
  <c r="Y13" i="1"/>
  <c r="E21" i="1"/>
  <c r="D43" i="3" s="1"/>
  <c r="Z14" i="2"/>
  <c r="AC13" i="1"/>
  <c r="D33" i="3" s="1"/>
  <c r="Q13" i="1"/>
  <c r="M21" i="1"/>
  <c r="H43" i="3" s="1"/>
  <c r="O20" i="2"/>
  <c r="X15" i="2"/>
  <c r="X14" i="2"/>
  <c r="Z13" i="2"/>
  <c r="X13" i="2"/>
  <c r="O10" i="2"/>
  <c r="Q8" i="2"/>
  <c r="Z9" i="2"/>
  <c r="X9" i="2"/>
  <c r="AC5" i="1"/>
  <c r="E13" i="1"/>
  <c r="D25" i="3" s="1"/>
  <c r="Y21" i="1"/>
  <c r="M13" i="1"/>
  <c r="H25" i="3" s="1"/>
  <c r="AK13" i="1"/>
  <c r="H33" i="3" s="1"/>
  <c r="AK5" i="1"/>
  <c r="H14" i="3" s="1"/>
  <c r="AK17" i="6" l="1"/>
  <c r="AK55" i="6"/>
  <c r="AK36" i="6"/>
  <c r="AK26" i="6"/>
  <c r="AD26" i="6" s="1"/>
  <c r="AK7" i="6"/>
  <c r="AD7" i="6" s="1"/>
  <c r="AQ36" i="6"/>
  <c r="AK12" i="6"/>
  <c r="AD12" i="6" s="1"/>
  <c r="AK45" i="6"/>
  <c r="AD45" i="6" s="1"/>
  <c r="H47" i="3"/>
  <c r="O59" i="2"/>
  <c r="Z54" i="2"/>
  <c r="AB51" i="2" s="1"/>
  <c r="D29" i="3"/>
  <c r="X35" i="2"/>
  <c r="Q40" i="2"/>
  <c r="S37" i="2" s="1"/>
  <c r="O11" i="2"/>
  <c r="M8" i="2" s="1"/>
  <c r="D6" i="3"/>
  <c r="Q21" i="2"/>
  <c r="S18" i="2" s="1"/>
  <c r="D10" i="3"/>
  <c r="D47" i="3"/>
  <c r="Q59" i="2"/>
  <c r="S56" i="2" s="1"/>
  <c r="X54" i="2"/>
  <c r="F16" i="2"/>
  <c r="D13" i="2" s="1"/>
  <c r="H6" i="3"/>
  <c r="O21" i="2"/>
  <c r="M18" i="2" s="1"/>
  <c r="H10" i="3"/>
  <c r="L56" i="2"/>
  <c r="AR55" i="2" s="1"/>
  <c r="AT55" i="2" s="1"/>
  <c r="H29" i="3"/>
  <c r="O40" i="2"/>
  <c r="Z35" i="2"/>
  <c r="AB32" i="2" s="1"/>
  <c r="AD55" i="6"/>
  <c r="AD50" i="6"/>
  <c r="AD31" i="6"/>
  <c r="AD17" i="6"/>
  <c r="H21" i="2"/>
  <c r="J18" i="2" s="1"/>
  <c r="D14" i="3"/>
  <c r="H59" i="2"/>
  <c r="J56" i="2" s="1"/>
  <c r="AN55" i="2" s="1"/>
  <c r="X49" i="2"/>
  <c r="Z49" i="2"/>
  <c r="AB46" i="2" s="1"/>
  <c r="F59" i="2"/>
  <c r="H35" i="2"/>
  <c r="J32" i="2" s="1"/>
  <c r="AN31" i="2" s="1"/>
  <c r="O30" i="2"/>
  <c r="F35" i="2"/>
  <c r="Q30" i="2"/>
  <c r="S27" i="2" s="1"/>
  <c r="H54" i="2"/>
  <c r="J51" i="2" s="1"/>
  <c r="O49" i="2"/>
  <c r="Q49" i="2"/>
  <c r="S46" i="2" s="1"/>
  <c r="F54" i="2"/>
  <c r="Z30" i="2"/>
  <c r="AB27" i="2" s="1"/>
  <c r="F40" i="2"/>
  <c r="H40" i="2"/>
  <c r="J37" i="2" s="1"/>
  <c r="X30" i="2"/>
  <c r="Z16" i="2"/>
  <c r="AB13" i="2" s="1"/>
  <c r="X16" i="2"/>
  <c r="V13" i="2" s="1"/>
  <c r="AS7" i="2"/>
  <c r="Q11" i="2"/>
  <c r="S8" i="2" s="1"/>
  <c r="H16" i="2"/>
  <c r="J13" i="2" s="1"/>
  <c r="AR17" i="2"/>
  <c r="AS17" i="2"/>
  <c r="AR7" i="2"/>
  <c r="X11" i="2"/>
  <c r="V8" i="2" s="1"/>
  <c r="Z11" i="2"/>
  <c r="AB8" i="2" s="1"/>
  <c r="F21" i="2"/>
  <c r="R18" i="2" l="1"/>
  <c r="T20" i="2" s="1"/>
  <c r="AN36" i="2"/>
  <c r="AM12" i="2"/>
  <c r="AD36" i="6"/>
  <c r="A26" i="6" s="1"/>
  <c r="AN50" i="2"/>
  <c r="AN17" i="2"/>
  <c r="AM7" i="2"/>
  <c r="V51" i="2"/>
  <c r="AA51" i="2"/>
  <c r="AC53" i="2" s="1"/>
  <c r="W51" i="2"/>
  <c r="U53" i="2" s="1"/>
  <c r="V32" i="2"/>
  <c r="AA32" i="2"/>
  <c r="AC34" i="2" s="1"/>
  <c r="W32" i="2"/>
  <c r="U34" i="2" s="1"/>
  <c r="M37" i="2"/>
  <c r="N37" i="2"/>
  <c r="L39" i="2" s="1"/>
  <c r="R37" i="2"/>
  <c r="T39" i="2" s="1"/>
  <c r="N18" i="2"/>
  <c r="L20" i="2" s="1"/>
  <c r="AU50" i="2"/>
  <c r="AU45" i="2"/>
  <c r="AU55" i="2"/>
  <c r="M56" i="2"/>
  <c r="R56" i="2"/>
  <c r="T58" i="2" s="1"/>
  <c r="N56" i="2"/>
  <c r="L58" i="2" s="1"/>
  <c r="A45" i="6"/>
  <c r="A50" i="6"/>
  <c r="A55" i="6"/>
  <c r="A12" i="6"/>
  <c r="A7" i="6"/>
  <c r="A17" i="6"/>
  <c r="AN26" i="2"/>
  <c r="AN45" i="2"/>
  <c r="D56" i="2"/>
  <c r="E56" i="2"/>
  <c r="C58" i="2" s="1"/>
  <c r="I56" i="2"/>
  <c r="K58" i="2" s="1"/>
  <c r="V46" i="2"/>
  <c r="W46" i="2"/>
  <c r="U48" i="2" s="1"/>
  <c r="AA46" i="2"/>
  <c r="AC48" i="2" s="1"/>
  <c r="R27" i="2"/>
  <c r="T29" i="2" s="1"/>
  <c r="N27" i="2"/>
  <c r="L29" i="2" s="1"/>
  <c r="M27" i="2"/>
  <c r="E32" i="2"/>
  <c r="C34" i="2" s="1"/>
  <c r="I32" i="2"/>
  <c r="K34" i="2" s="1"/>
  <c r="D32" i="2"/>
  <c r="M46" i="2"/>
  <c r="N46" i="2"/>
  <c r="L48" i="2" s="1"/>
  <c r="R46" i="2"/>
  <c r="T48" i="2" s="1"/>
  <c r="D51" i="2"/>
  <c r="I51" i="2"/>
  <c r="K53" i="2" s="1"/>
  <c r="E51" i="2"/>
  <c r="C53" i="2" s="1"/>
  <c r="D37" i="2"/>
  <c r="E37" i="2"/>
  <c r="C39" i="2" s="1"/>
  <c r="I37" i="2"/>
  <c r="K39" i="2" s="1"/>
  <c r="V27" i="2"/>
  <c r="AA27" i="2"/>
  <c r="AC29" i="2" s="1"/>
  <c r="W27" i="2"/>
  <c r="U29" i="2" s="1"/>
  <c r="AN12" i="2"/>
  <c r="AO12" i="2" s="1"/>
  <c r="AA13" i="2"/>
  <c r="AC15" i="2" s="1"/>
  <c r="W13" i="2"/>
  <c r="U15" i="2" s="1"/>
  <c r="R8" i="2"/>
  <c r="T10" i="2" s="1"/>
  <c r="N8" i="2"/>
  <c r="L10" i="2" s="1"/>
  <c r="I13" i="2"/>
  <c r="K15" i="2" s="1"/>
  <c r="AN7" i="2"/>
  <c r="E13" i="2"/>
  <c r="C15" i="2" s="1"/>
  <c r="AS12" i="2"/>
  <c r="AT17" i="2"/>
  <c r="AR12" i="2"/>
  <c r="AT7" i="2"/>
  <c r="AP12" i="2"/>
  <c r="W8" i="2"/>
  <c r="U10" i="2" s="1"/>
  <c r="E18" i="2"/>
  <c r="C20" i="2" s="1"/>
  <c r="AH17" i="2" s="1"/>
  <c r="I18" i="2"/>
  <c r="K20" i="2" s="1"/>
  <c r="D18" i="2"/>
  <c r="AM17" i="2" s="1"/>
  <c r="AA8" i="2"/>
  <c r="AC10" i="2" s="1"/>
  <c r="A36" i="6" l="1"/>
  <c r="A31" i="6"/>
  <c r="AI17" i="2"/>
  <c r="AI26" i="2"/>
  <c r="AH55" i="2"/>
  <c r="AH36" i="2"/>
  <c r="AM50" i="2"/>
  <c r="AP50" i="2" s="1"/>
  <c r="AM31" i="2"/>
  <c r="AO31" i="2" s="1"/>
  <c r="AI36" i="2"/>
  <c r="AP7" i="2"/>
  <c r="AI45" i="2"/>
  <c r="AI31" i="2"/>
  <c r="AM36" i="2"/>
  <c r="AO36" i="2" s="1"/>
  <c r="AI55" i="2"/>
  <c r="AH50" i="2"/>
  <c r="AI50" i="2"/>
  <c r="AM55" i="2"/>
  <c r="AO55" i="2" s="1"/>
  <c r="AH31" i="2"/>
  <c r="AX46" i="6"/>
  <c r="C55" i="8" s="1"/>
  <c r="AX47" i="6"/>
  <c r="C56" i="8" s="1"/>
  <c r="AX48" i="6"/>
  <c r="C57" i="8" s="1"/>
  <c r="AX28" i="6"/>
  <c r="C38" i="8" s="1"/>
  <c r="AX9" i="6"/>
  <c r="C19" i="8" s="1"/>
  <c r="AX8" i="6"/>
  <c r="C18" i="8" s="1"/>
  <c r="AX10" i="6"/>
  <c r="C20" i="8" s="1"/>
  <c r="AH45" i="2"/>
  <c r="AM45" i="2"/>
  <c r="AP45" i="2" s="1"/>
  <c r="AM26" i="2"/>
  <c r="AO26" i="2" s="1"/>
  <c r="AH26" i="2"/>
  <c r="AH12" i="2"/>
  <c r="AI12" i="2"/>
  <c r="AT12" i="2"/>
  <c r="AU12" i="2" s="1"/>
  <c r="AO7" i="2"/>
  <c r="AI7" i="2"/>
  <c r="AH7" i="2"/>
  <c r="AO17" i="2"/>
  <c r="AP17" i="2"/>
  <c r="AJ17" i="2"/>
  <c r="AX29" i="6" l="1"/>
  <c r="C39" i="8" s="1"/>
  <c r="AX27" i="6"/>
  <c r="C37" i="8" s="1"/>
  <c r="AJ26" i="2"/>
  <c r="AP36" i="2"/>
  <c r="AJ45" i="2"/>
  <c r="AP55" i="2"/>
  <c r="AQ50" i="2" s="1"/>
  <c r="AJ31" i="2"/>
  <c r="AJ55" i="2"/>
  <c r="AJ36" i="2"/>
  <c r="AP31" i="2"/>
  <c r="AJ50" i="2"/>
  <c r="AO50" i="2"/>
  <c r="AO45" i="2"/>
  <c r="AU17" i="2"/>
  <c r="AU7" i="2"/>
  <c r="AP26" i="2"/>
  <c r="AQ7" i="2"/>
  <c r="AJ12" i="2"/>
  <c r="AJ7" i="2"/>
  <c r="AQ12" i="2"/>
  <c r="AQ17" i="2"/>
  <c r="AK26" i="2" l="1"/>
  <c r="AQ55" i="2"/>
  <c r="AK36" i="2"/>
  <c r="AK31" i="2"/>
  <c r="AK45" i="2"/>
  <c r="AK50" i="2"/>
  <c r="AD50" i="2" s="1"/>
  <c r="AK55" i="2"/>
  <c r="AQ45" i="2"/>
  <c r="AQ36" i="2"/>
  <c r="AK17" i="2"/>
  <c r="AD17" i="2" s="1"/>
  <c r="AQ26" i="2"/>
  <c r="AQ31" i="2"/>
  <c r="AK7" i="2"/>
  <c r="AD7" i="2" s="1"/>
  <c r="AK12" i="2"/>
  <c r="AD12" i="2" s="1"/>
  <c r="AD55" i="2" l="1"/>
  <c r="AD36" i="2"/>
  <c r="AD45" i="2"/>
  <c r="A50" i="2" s="1"/>
  <c r="A7" i="2"/>
  <c r="A12" i="2"/>
  <c r="A17" i="2"/>
  <c r="AD31" i="2"/>
  <c r="AD26" i="2"/>
  <c r="A45" i="2" l="1"/>
  <c r="A55" i="2"/>
  <c r="AX48" i="2"/>
  <c r="C57" i="3" s="1"/>
  <c r="AX10" i="2"/>
  <c r="C20" i="3" s="1"/>
  <c r="AX9" i="2"/>
  <c r="C19" i="3" s="1"/>
  <c r="AX8" i="2"/>
  <c r="C18" i="3" s="1"/>
  <c r="A31" i="2"/>
  <c r="A26" i="2"/>
  <c r="A36" i="2"/>
  <c r="AX47" i="2" l="1"/>
  <c r="C56" i="3" s="1"/>
  <c r="AX46" i="2"/>
  <c r="C55" i="3" s="1"/>
  <c r="AX29" i="2"/>
  <c r="C39" i="3" s="1"/>
  <c r="AX28" i="2"/>
  <c r="C38" i="3" s="1"/>
  <c r="AX27" i="2"/>
  <c r="C3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KBS70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ﾁｰﾑ名を入力</t>
        </r>
      </text>
    </comment>
    <comment ref="J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得点を入力</t>
        </r>
      </text>
    </comment>
  </commentList>
</comments>
</file>

<file path=xl/sharedStrings.xml><?xml version="1.0" encoding="utf-8"?>
<sst xmlns="http://schemas.openxmlformats.org/spreadsheetml/2006/main" count="1272" uniqueCount="202">
  <si>
    <t>チーム名</t>
    <rPh sb="3" eb="4">
      <t>メイ</t>
    </rPh>
    <phoneticPr fontId="5"/>
  </si>
  <si>
    <t/>
  </si>
  <si>
    <t>-</t>
  </si>
  <si>
    <t>順位</t>
    <rPh sb="0" eb="2">
      <t>ジュンイ</t>
    </rPh>
    <phoneticPr fontId="5"/>
  </si>
  <si>
    <t>順位計算</t>
    <rPh sb="0" eb="2">
      <t>ジュンイ</t>
    </rPh>
    <rPh sb="2" eb="4">
      <t>ケイサン</t>
    </rPh>
    <phoneticPr fontId="5"/>
  </si>
  <si>
    <t>試合</t>
    <rPh sb="0" eb="2">
      <t>シアイ</t>
    </rPh>
    <phoneticPr fontId="5"/>
  </si>
  <si>
    <t>勝点</t>
    <rPh sb="0" eb="1">
      <t>カ</t>
    </rPh>
    <rPh sb="1" eb="2">
      <t>テン</t>
    </rPh>
    <phoneticPr fontId="5"/>
  </si>
  <si>
    <t>勝点順位</t>
    <rPh sb="0" eb="1">
      <t>カ</t>
    </rPh>
    <rPh sb="1" eb="2">
      <t>テン</t>
    </rPh>
    <rPh sb="2" eb="4">
      <t>ジュンイ</t>
    </rPh>
    <phoneticPr fontId="5"/>
  </si>
  <si>
    <t>勝</t>
    <rPh sb="0" eb="1">
      <t>カ</t>
    </rPh>
    <phoneticPr fontId="5"/>
  </si>
  <si>
    <t>負</t>
    <rPh sb="0" eb="1">
      <t>マ</t>
    </rPh>
    <phoneticPr fontId="5"/>
  </si>
  <si>
    <t>棄権</t>
    <rPh sb="0" eb="2">
      <t>キケン</t>
    </rPh>
    <phoneticPr fontId="5"/>
  </si>
  <si>
    <t>得セ</t>
    <rPh sb="0" eb="1">
      <t>トク</t>
    </rPh>
    <phoneticPr fontId="5"/>
  </si>
  <si>
    <t>失セ</t>
    <rPh sb="0" eb="1">
      <t>シツ</t>
    </rPh>
    <phoneticPr fontId="5"/>
  </si>
  <si>
    <t>ｾｯﾄ率</t>
    <rPh sb="3" eb="4">
      <t>リツ</t>
    </rPh>
    <phoneticPr fontId="5"/>
  </si>
  <si>
    <t>総得点</t>
    <rPh sb="0" eb="3">
      <t>ソウトクテン</t>
    </rPh>
    <phoneticPr fontId="5"/>
  </si>
  <si>
    <t>総失点</t>
    <rPh sb="0" eb="1">
      <t>ソウ</t>
    </rPh>
    <rPh sb="1" eb="3">
      <t>シッテン</t>
    </rPh>
    <phoneticPr fontId="5"/>
  </si>
  <si>
    <t>得点率</t>
    <rPh sb="0" eb="2">
      <t>トクテン</t>
    </rPh>
    <rPh sb="2" eb="3">
      <t>リツ</t>
    </rPh>
    <phoneticPr fontId="5"/>
  </si>
  <si>
    <t>順位</t>
    <rPh sb="0" eb="2">
      <t>ジュンイ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</si>
  <si>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</si>
  <si>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</si>
  <si>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</si>
  <si>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※</t>
  </si>
  <si>
    <t>会場　榛名体育館</t>
    <rPh sb="0" eb="2">
      <t>カイジョウ</t>
    </rPh>
    <rPh sb="3" eb="5">
      <t>ハルナ</t>
    </rPh>
    <rPh sb="5" eb="8">
      <t>タイイクカン</t>
    </rPh>
    <phoneticPr fontId="2"/>
  </si>
  <si>
    <t>都県</t>
    <rPh sb="0" eb="2">
      <t>トケン</t>
    </rPh>
    <phoneticPr fontId="5"/>
  </si>
  <si>
    <t>茨城</t>
    <rPh sb="0" eb="2">
      <t>イバラキ</t>
    </rPh>
    <phoneticPr fontId="5"/>
  </si>
  <si>
    <t>（茨城）</t>
    <rPh sb="1" eb="3">
      <t>イバラキ</t>
    </rPh>
    <phoneticPr fontId="5"/>
  </si>
  <si>
    <t>栃木</t>
    <rPh sb="0" eb="2">
      <t>トチギ</t>
    </rPh>
    <phoneticPr fontId="5"/>
  </si>
  <si>
    <t>（栃木）</t>
    <rPh sb="1" eb="3">
      <t>トチギ</t>
    </rPh>
    <phoneticPr fontId="5"/>
  </si>
  <si>
    <t>埼玉</t>
    <rPh sb="0" eb="2">
      <t>サイタマ</t>
    </rPh>
    <phoneticPr fontId="5"/>
  </si>
  <si>
    <t>（埼玉）</t>
    <rPh sb="1" eb="3">
      <t>サイタマ</t>
    </rPh>
    <phoneticPr fontId="5"/>
  </si>
  <si>
    <t>千葉</t>
    <rPh sb="0" eb="2">
      <t>チバ</t>
    </rPh>
    <phoneticPr fontId="5"/>
  </si>
  <si>
    <t>（千葉）</t>
    <rPh sb="1" eb="3">
      <t>チバ</t>
    </rPh>
    <phoneticPr fontId="5"/>
  </si>
  <si>
    <t>東京</t>
    <rPh sb="0" eb="2">
      <t>トウキョウ</t>
    </rPh>
    <phoneticPr fontId="5"/>
  </si>
  <si>
    <t>（東京）</t>
    <rPh sb="1" eb="3">
      <t>トウキョウ</t>
    </rPh>
    <phoneticPr fontId="5"/>
  </si>
  <si>
    <t>山梨</t>
    <rPh sb="0" eb="2">
      <t>ヤマナシ</t>
    </rPh>
    <phoneticPr fontId="5"/>
  </si>
  <si>
    <t>（山梨）</t>
    <rPh sb="1" eb="3">
      <t>ヤマナシ</t>
    </rPh>
    <phoneticPr fontId="5"/>
  </si>
  <si>
    <t>神奈川</t>
    <rPh sb="0" eb="3">
      <t>カナガワ</t>
    </rPh>
    <phoneticPr fontId="5"/>
  </si>
  <si>
    <t>（神奈川）</t>
    <rPh sb="1" eb="4">
      <t>カナガワ</t>
    </rPh>
    <phoneticPr fontId="5"/>
  </si>
  <si>
    <t>羽黒</t>
    <rPh sb="0" eb="2">
      <t>ハグロ</t>
    </rPh>
    <phoneticPr fontId="2"/>
  </si>
  <si>
    <t>羽黒</t>
    <rPh sb="0" eb="2">
      <t>ハグロ</t>
    </rPh>
    <phoneticPr fontId="5"/>
  </si>
  <si>
    <t>参加チーム</t>
    <phoneticPr fontId="2"/>
  </si>
  <si>
    <t>※シートの保護解除のパスワードは”８８８”です。</t>
    <rPh sb="5" eb="7">
      <t>ホゴ</t>
    </rPh>
    <rPh sb="7" eb="9">
      <t>カイジョ</t>
    </rPh>
    <phoneticPr fontId="5"/>
  </si>
  <si>
    <t>-</t>
    <phoneticPr fontId="5"/>
  </si>
  <si>
    <t>得ｾｯﾄ</t>
    <rPh sb="0" eb="1">
      <t>トク</t>
    </rPh>
    <phoneticPr fontId="2"/>
  </si>
  <si>
    <t>失ｾｯﾄ</t>
    <rPh sb="0" eb="1">
      <t>シツ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</si>
  <si>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</si>
  <si>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</si>
  <si>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勝</t>
    <rPh sb="0" eb="1">
      <t>カチ</t>
    </rPh>
    <phoneticPr fontId="2"/>
  </si>
  <si>
    <t>負</t>
    <rPh sb="0" eb="1">
      <t>マケ</t>
    </rPh>
    <phoneticPr fontId="2"/>
  </si>
  <si>
    <t>勝率</t>
    <rPh sb="0" eb="2">
      <t>ショウリツ</t>
    </rPh>
    <phoneticPr fontId="2"/>
  </si>
  <si>
    <t>セット率引き算</t>
    <rPh sb="3" eb="4">
      <t>リツ</t>
    </rPh>
    <rPh sb="4" eb="5">
      <t>ヒ</t>
    </rPh>
    <rPh sb="6" eb="7">
      <t>ザン</t>
    </rPh>
    <phoneticPr fontId="2"/>
  </si>
  <si>
    <t>勝負P</t>
    <rPh sb="0" eb="1">
      <t>カ</t>
    </rPh>
    <rPh sb="1" eb="2">
      <t>マケ</t>
    </rPh>
    <phoneticPr fontId="5"/>
  </si>
  <si>
    <t>セット率P</t>
    <rPh sb="3" eb="4">
      <t>リツ</t>
    </rPh>
    <phoneticPr fontId="5"/>
  </si>
  <si>
    <t>得点率P</t>
    <rPh sb="0" eb="2">
      <t>トクテン</t>
    </rPh>
    <rPh sb="2" eb="3">
      <t>リツ</t>
    </rPh>
    <phoneticPr fontId="5"/>
  </si>
  <si>
    <t>会場　榛名体育館　　　</t>
    <rPh sb="0" eb="2">
      <t>カイジョウ</t>
    </rPh>
    <rPh sb="3" eb="5">
      <t>ハルナ</t>
    </rPh>
    <rPh sb="5" eb="8">
      <t>タイイクカン</t>
    </rPh>
    <phoneticPr fontId="2"/>
  </si>
  <si>
    <t>総得点</t>
    <rPh sb="0" eb="3">
      <t>ソウトクテン</t>
    </rPh>
    <phoneticPr fontId="2"/>
  </si>
  <si>
    <t>2019年7月27日</t>
    <rPh sb="4" eb="5">
      <t>ネン</t>
    </rPh>
    <rPh sb="6" eb="7">
      <t>ガツ</t>
    </rPh>
    <rPh sb="9" eb="10">
      <t>ヒ</t>
    </rPh>
    <phoneticPr fontId="2"/>
  </si>
  <si>
    <t>2019年7月28日</t>
    <rPh sb="4" eb="5">
      <t>ネン</t>
    </rPh>
    <rPh sb="6" eb="7">
      <t>ガツ</t>
    </rPh>
    <rPh sb="9" eb="10">
      <t>ヒ</t>
    </rPh>
    <phoneticPr fontId="2"/>
  </si>
  <si>
    <t>第38回関東ブロックスポーツ少年団競技別交流大会　1日目結果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キョウギ</t>
    </rPh>
    <rPh sb="19" eb="20">
      <t>ベツ</t>
    </rPh>
    <rPh sb="20" eb="22">
      <t>コウリュウ</t>
    </rPh>
    <rPh sb="22" eb="24">
      <t>タイカイ</t>
    </rPh>
    <rPh sb="26" eb="27">
      <t>ヒ</t>
    </rPh>
    <rPh sb="27" eb="28">
      <t>メ</t>
    </rPh>
    <rPh sb="28" eb="30">
      <t>ケッカ</t>
    </rPh>
    <phoneticPr fontId="5"/>
  </si>
  <si>
    <t>第38回関東ブロックスポーツ少年団競技別交流大会　1日目リーグ戦　星取り表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キョウギ</t>
    </rPh>
    <rPh sb="19" eb="20">
      <t>ベツ</t>
    </rPh>
    <rPh sb="20" eb="22">
      <t>コウリュウ</t>
    </rPh>
    <rPh sb="22" eb="24">
      <t>タイカイ</t>
    </rPh>
    <rPh sb="26" eb="27">
      <t>ヒ</t>
    </rPh>
    <rPh sb="27" eb="28">
      <t>メ</t>
    </rPh>
    <rPh sb="31" eb="32">
      <t>セン</t>
    </rPh>
    <rPh sb="33" eb="35">
      <t>ホシト</t>
    </rPh>
    <rPh sb="36" eb="37">
      <t>ヒョウ</t>
    </rPh>
    <phoneticPr fontId="5"/>
  </si>
  <si>
    <t>第38回関東ブロックスポーツ少年団競技別交流大会　2日目リーグ戦　星取り表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キョウギ</t>
    </rPh>
    <rPh sb="19" eb="20">
      <t>ベツ</t>
    </rPh>
    <rPh sb="20" eb="22">
      <t>コウリュウ</t>
    </rPh>
    <rPh sb="22" eb="24">
      <t>タイカイ</t>
    </rPh>
    <rPh sb="26" eb="27">
      <t>ヒ</t>
    </rPh>
    <rPh sb="27" eb="28">
      <t>メ</t>
    </rPh>
    <rPh sb="31" eb="32">
      <t>セン</t>
    </rPh>
    <rPh sb="33" eb="35">
      <t>ホシト</t>
    </rPh>
    <rPh sb="36" eb="37">
      <t>ヒョウ</t>
    </rPh>
    <phoneticPr fontId="5"/>
  </si>
  <si>
    <t>順位</t>
    <rPh sb="0" eb="2">
      <t>ジュンイ</t>
    </rPh>
    <phoneticPr fontId="2"/>
  </si>
  <si>
    <t>チーム名</t>
    <rPh sb="3" eb="4">
      <t>メイ</t>
    </rPh>
    <phoneticPr fontId="2"/>
  </si>
  <si>
    <t>第38回関東ブロックスポーツ少年団競技別交流大会</t>
    <phoneticPr fontId="5"/>
  </si>
  <si>
    <t>出場チーム一覧</t>
    <rPh sb="0" eb="2">
      <t>シュツジョウ</t>
    </rPh>
    <rPh sb="5" eb="7">
      <t>イチラン</t>
    </rPh>
    <phoneticPr fontId="5"/>
  </si>
  <si>
    <t>女　　子</t>
    <rPh sb="0" eb="1">
      <t>オンナ</t>
    </rPh>
    <rPh sb="3" eb="4">
      <t>コ</t>
    </rPh>
    <phoneticPr fontId="5"/>
  </si>
  <si>
    <t>都　県</t>
    <rPh sb="0" eb="1">
      <t>ト</t>
    </rPh>
    <rPh sb="2" eb="3">
      <t>ケン</t>
    </rPh>
    <phoneticPr fontId="5"/>
  </si>
  <si>
    <t>群　馬</t>
    <rPh sb="0" eb="1">
      <t>グン</t>
    </rPh>
    <rPh sb="2" eb="3">
      <t>ウマ</t>
    </rPh>
    <phoneticPr fontId="5"/>
  </si>
  <si>
    <t>茨　　　城</t>
    <rPh sb="0" eb="1">
      <t>イバラ</t>
    </rPh>
    <rPh sb="4" eb="5">
      <t>シロ</t>
    </rPh>
    <phoneticPr fontId="5"/>
  </si>
  <si>
    <t>栃　木</t>
    <rPh sb="0" eb="1">
      <t>トチ</t>
    </rPh>
    <rPh sb="2" eb="3">
      <t>キ</t>
    </rPh>
    <phoneticPr fontId="5"/>
  </si>
  <si>
    <t>埼　玉</t>
    <rPh sb="0" eb="1">
      <t>サキ</t>
    </rPh>
    <rPh sb="2" eb="3">
      <t>タマ</t>
    </rPh>
    <phoneticPr fontId="5"/>
  </si>
  <si>
    <t>千　葉</t>
    <rPh sb="0" eb="1">
      <t>セン</t>
    </rPh>
    <rPh sb="2" eb="3">
      <t>ハ</t>
    </rPh>
    <phoneticPr fontId="5"/>
  </si>
  <si>
    <t>神　奈　川</t>
    <rPh sb="0" eb="1">
      <t>カミ</t>
    </rPh>
    <rPh sb="2" eb="3">
      <t>ナ</t>
    </rPh>
    <rPh sb="4" eb="5">
      <t>カワ</t>
    </rPh>
    <phoneticPr fontId="5"/>
  </si>
  <si>
    <t>山　梨</t>
    <rPh sb="0" eb="1">
      <t>ヤマ</t>
    </rPh>
    <rPh sb="2" eb="3">
      <t>ナシ</t>
    </rPh>
    <phoneticPr fontId="5"/>
  </si>
  <si>
    <t>東　京</t>
    <rPh sb="0" eb="1">
      <t>ヒガシ</t>
    </rPh>
    <rPh sb="2" eb="3">
      <t>キョウ</t>
    </rPh>
    <phoneticPr fontId="5"/>
  </si>
  <si>
    <t>第38回関東ブロックスポーツ少年団競技別交流大会</t>
    <phoneticPr fontId="5"/>
  </si>
  <si>
    <t>出場チーム一覧（短縮名）</t>
    <rPh sb="0" eb="2">
      <t>シュツジョウ</t>
    </rPh>
    <rPh sb="5" eb="7">
      <t>イチラン</t>
    </rPh>
    <phoneticPr fontId="5"/>
  </si>
  <si>
    <t>H-C桐生</t>
    <rPh sb="3" eb="5">
      <t>キリュウ</t>
    </rPh>
    <phoneticPr fontId="2"/>
  </si>
  <si>
    <t>群馬A</t>
    <rPh sb="0" eb="2">
      <t>グンマ</t>
    </rPh>
    <phoneticPr fontId="5"/>
  </si>
  <si>
    <t>群馬2B</t>
    <rPh sb="0" eb="2">
      <t>グンマ</t>
    </rPh>
    <phoneticPr fontId="2"/>
  </si>
  <si>
    <t>（群馬A）</t>
    <rPh sb="1" eb="3">
      <t>グンマ</t>
    </rPh>
    <phoneticPr fontId="5"/>
  </si>
  <si>
    <t>（群馬B）</t>
    <rPh sb="1" eb="3">
      <t>グンマ</t>
    </rPh>
    <phoneticPr fontId="5"/>
  </si>
  <si>
    <t>あすなろ</t>
    <phoneticPr fontId="5"/>
  </si>
  <si>
    <t>H-C桐生</t>
    <rPh sb="3" eb="5">
      <t>キリュウ</t>
    </rPh>
    <phoneticPr fontId="2"/>
  </si>
  <si>
    <t>あすなろ</t>
    <phoneticPr fontId="2"/>
  </si>
  <si>
    <t>緑台</t>
    <rPh sb="0" eb="2">
      <t>ミドリダイ</t>
    </rPh>
    <phoneticPr fontId="2"/>
  </si>
  <si>
    <t>緑台</t>
    <rPh sb="0" eb="2">
      <t>ミドリダイ</t>
    </rPh>
    <phoneticPr fontId="5"/>
  </si>
  <si>
    <t>①</t>
    <phoneticPr fontId="2"/>
  </si>
  <si>
    <t>②</t>
    <phoneticPr fontId="2"/>
  </si>
  <si>
    <t>③</t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</si>
  <si>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</si>
  <si>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</si>
  <si>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</si>
  <si>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参加チーム</t>
    <phoneticPr fontId="2"/>
  </si>
  <si>
    <t>1組1位</t>
    <rPh sb="1" eb="2">
      <t>クミ</t>
    </rPh>
    <rPh sb="3" eb="4">
      <t>イ</t>
    </rPh>
    <phoneticPr fontId="2"/>
  </si>
  <si>
    <t>2組1位</t>
    <rPh sb="1" eb="2">
      <t>クミ</t>
    </rPh>
    <rPh sb="3" eb="4">
      <t>イ</t>
    </rPh>
    <phoneticPr fontId="2"/>
  </si>
  <si>
    <t>3組1位</t>
    <rPh sb="1" eb="2">
      <t>クミ</t>
    </rPh>
    <rPh sb="3" eb="4">
      <t>イ</t>
    </rPh>
    <phoneticPr fontId="2"/>
  </si>
  <si>
    <t>1組2位</t>
    <rPh sb="1" eb="2">
      <t>クミ</t>
    </rPh>
    <rPh sb="3" eb="4">
      <t>イ</t>
    </rPh>
    <phoneticPr fontId="2"/>
  </si>
  <si>
    <t>2組2位</t>
    <rPh sb="1" eb="2">
      <t>クミ</t>
    </rPh>
    <rPh sb="3" eb="4">
      <t>イ</t>
    </rPh>
    <phoneticPr fontId="2"/>
  </si>
  <si>
    <t>3組2位</t>
    <rPh sb="1" eb="2">
      <t>クミ</t>
    </rPh>
    <rPh sb="3" eb="4">
      <t>イ</t>
    </rPh>
    <phoneticPr fontId="2"/>
  </si>
  <si>
    <t>1組3位</t>
    <rPh sb="1" eb="2">
      <t>クミ</t>
    </rPh>
    <rPh sb="3" eb="4">
      <t>イ</t>
    </rPh>
    <phoneticPr fontId="2"/>
  </si>
  <si>
    <t>2組3位</t>
    <rPh sb="1" eb="2">
      <t>クミ</t>
    </rPh>
    <rPh sb="3" eb="4">
      <t>イ</t>
    </rPh>
    <phoneticPr fontId="2"/>
  </si>
  <si>
    <t>3組3位</t>
    <rPh sb="1" eb="2">
      <t>クミ</t>
    </rPh>
    <rPh sb="3" eb="4">
      <t>イ</t>
    </rPh>
    <phoneticPr fontId="2"/>
  </si>
  <si>
    <t>予選1組（Aコート）</t>
    <rPh sb="0" eb="2">
      <t>ヨセン</t>
    </rPh>
    <rPh sb="3" eb="4">
      <t>クミ</t>
    </rPh>
    <phoneticPr fontId="2"/>
  </si>
  <si>
    <t>予選2組（Bコート）</t>
    <rPh sb="0" eb="2">
      <t>ヨセン</t>
    </rPh>
    <rPh sb="3" eb="4">
      <t>クミ</t>
    </rPh>
    <phoneticPr fontId="2"/>
  </si>
  <si>
    <t>予選3組（Cコート）</t>
    <rPh sb="0" eb="2">
      <t>ヨセン</t>
    </rPh>
    <rPh sb="3" eb="4">
      <t>クミ</t>
    </rPh>
    <phoneticPr fontId="2"/>
  </si>
  <si>
    <t>予選1組（Aコート）</t>
    <rPh sb="0" eb="2">
      <t>ヨセン</t>
    </rPh>
    <rPh sb="3" eb="4">
      <t>クミ</t>
    </rPh>
    <phoneticPr fontId="2"/>
  </si>
  <si>
    <t>◇予選1組（Aコート）</t>
    <rPh sb="1" eb="3">
      <t>ヨセン</t>
    </rPh>
    <rPh sb="4" eb="5">
      <t>クミ</t>
    </rPh>
    <phoneticPr fontId="5"/>
  </si>
  <si>
    <t>◇予選2組（Bコート）</t>
    <rPh sb="1" eb="3">
      <t>ヨセン</t>
    </rPh>
    <rPh sb="4" eb="5">
      <t>クミ</t>
    </rPh>
    <phoneticPr fontId="5"/>
  </si>
  <si>
    <t>◇予選3組（Cコート）</t>
    <rPh sb="1" eb="3">
      <t>ヨセン</t>
    </rPh>
    <rPh sb="4" eb="5">
      <t>クミ</t>
    </rPh>
    <phoneticPr fontId="5"/>
  </si>
  <si>
    <t>1位リーグ（Aコート）</t>
    <rPh sb="1" eb="2">
      <t>イ</t>
    </rPh>
    <phoneticPr fontId="2"/>
  </si>
  <si>
    <t>2位リーグ（Bコート）</t>
    <rPh sb="1" eb="2">
      <t>イ</t>
    </rPh>
    <phoneticPr fontId="2"/>
  </si>
  <si>
    <t>3位リーグ（Cコート）</t>
    <rPh sb="1" eb="2">
      <t>イ</t>
    </rPh>
    <phoneticPr fontId="2"/>
  </si>
  <si>
    <t>◇1位リーグ（Aコート）</t>
    <rPh sb="2" eb="3">
      <t>イ</t>
    </rPh>
    <phoneticPr fontId="5"/>
  </si>
  <si>
    <t>◇2位リーグ（Bコート）</t>
    <rPh sb="2" eb="3">
      <t>イ</t>
    </rPh>
    <phoneticPr fontId="5"/>
  </si>
  <si>
    <t>◇3位リーグ（Cコート）</t>
    <rPh sb="2" eb="3">
      <t>イ</t>
    </rPh>
    <phoneticPr fontId="5"/>
  </si>
  <si>
    <t>富士吉田</t>
    <rPh sb="0" eb="4">
      <t>フジヨシダ</t>
    </rPh>
    <phoneticPr fontId="5"/>
  </si>
  <si>
    <t>富士吉田</t>
    <rPh sb="0" eb="4">
      <t>フジヨシダ</t>
    </rPh>
    <phoneticPr fontId="2"/>
  </si>
  <si>
    <t>MIRACLE.FVC　スポーツ少年団</t>
    <phoneticPr fontId="2"/>
  </si>
  <si>
    <t>小山Ｖクラブ　スポーツ少年団</t>
    <phoneticPr fontId="2"/>
  </si>
  <si>
    <t>宮原ジュニアバレーボールスポーツ少年団</t>
    <phoneticPr fontId="2"/>
  </si>
  <si>
    <t>HIGH-CUBE桐生ジュニアバレースポーツ少年団</t>
    <phoneticPr fontId="2"/>
  </si>
  <si>
    <t>あすなろＪｒ</t>
    <phoneticPr fontId="2"/>
  </si>
  <si>
    <t>富士吉田エンジェルバレーボールスポーツ少年団</t>
    <phoneticPr fontId="2"/>
  </si>
  <si>
    <t>緑台バレーボールクラブ</t>
    <phoneticPr fontId="2"/>
  </si>
  <si>
    <t>羽黒バレーボールスポーツ少年団</t>
    <rPh sb="0" eb="2">
      <t>ハグロ</t>
    </rPh>
    <rPh sb="12" eb="15">
      <t>ショウネンダン</t>
    </rPh>
    <phoneticPr fontId="5"/>
  </si>
  <si>
    <t>みつわ台クラブ</t>
    <phoneticPr fontId="2"/>
  </si>
  <si>
    <t>MIRACLE</t>
  </si>
  <si>
    <t>MIRACLE</t>
    <phoneticPr fontId="2"/>
  </si>
  <si>
    <t>富士吉田</t>
    <phoneticPr fontId="2"/>
  </si>
  <si>
    <t>緑台</t>
    <phoneticPr fontId="2"/>
  </si>
  <si>
    <t>みつわ台</t>
  </si>
  <si>
    <t>みつわ台</t>
    <phoneticPr fontId="2"/>
  </si>
  <si>
    <t>宮原ジュニア</t>
  </si>
  <si>
    <t>宮原ジュニア</t>
    <phoneticPr fontId="2"/>
  </si>
  <si>
    <t>小山Ｖクラブ</t>
    <phoneticPr fontId="2"/>
  </si>
  <si>
    <t>宮原ジュニア</t>
    <rPh sb="0" eb="2">
      <t>ミヤハラ</t>
    </rPh>
    <phoneticPr fontId="2"/>
  </si>
  <si>
    <t>MIRACLE</t>
    <phoneticPr fontId="2"/>
  </si>
  <si>
    <t>みつわ台</t>
    <rPh sb="3" eb="4">
      <t>ダイ</t>
    </rPh>
    <phoneticPr fontId="2"/>
  </si>
  <si>
    <t>小山Ｖクラブ</t>
    <phoneticPr fontId="2"/>
  </si>
  <si>
    <t>小山Ｖクラブ</t>
    <rPh sb="0" eb="2">
      <t>オヤマ</t>
    </rPh>
    <phoneticPr fontId="2"/>
  </si>
  <si>
    <t>小山Ｖクラブ</t>
  </si>
  <si>
    <t>（栃木）</t>
  </si>
  <si>
    <t>（千葉）</t>
  </si>
  <si>
    <t>（東京）</t>
  </si>
  <si>
    <t>富士吉田</t>
  </si>
  <si>
    <t>（山梨）</t>
  </si>
  <si>
    <t>羽黒</t>
  </si>
  <si>
    <t>（茨城）</t>
  </si>
  <si>
    <t>H-C桐生</t>
  </si>
  <si>
    <t>（群馬B）</t>
  </si>
  <si>
    <t>あすなろ</t>
  </si>
  <si>
    <t>（群馬A）</t>
  </si>
  <si>
    <t>緑台</t>
  </si>
  <si>
    <t>（神奈川）</t>
  </si>
  <si>
    <t>（埼玉）</t>
  </si>
  <si>
    <t>小山Ｖクラブ</t>
    <rPh sb="0" eb="2">
      <t>コヤマ</t>
    </rPh>
    <phoneticPr fontId="2"/>
  </si>
  <si>
    <t>緑台</t>
    <rPh sb="0" eb="1">
      <t>ミドリ</t>
    </rPh>
    <rPh sb="1" eb="2">
      <t>ダイ</t>
    </rPh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</si>
  <si>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</si>
  <si>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</si>
  <si>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</si>
  <si>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第38回関東ブロックスポーツ少年団競技別交流大会　2日目 結果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キョウギ</t>
    </rPh>
    <rPh sb="19" eb="20">
      <t>ベツ</t>
    </rPh>
    <rPh sb="20" eb="22">
      <t>コウリュウ</t>
    </rPh>
    <rPh sb="22" eb="24">
      <t>タイカイ</t>
    </rPh>
    <rPh sb="26" eb="27">
      <t>ヒ</t>
    </rPh>
    <rPh sb="27" eb="28">
      <t>メ</t>
    </rPh>
    <rPh sb="29" eb="31">
      <t>ケッカ</t>
    </rPh>
    <phoneticPr fontId="5"/>
  </si>
  <si>
    <t>第38回関東ブロックスポーツ少年団競技別交流大会　1日目リーグ戦　　2019/07/27(土)</t>
    <rPh sb="45" eb="46">
      <t>ド</t>
    </rPh>
    <phoneticPr fontId="5"/>
  </si>
  <si>
    <t>高崎榛名体育館</t>
    <rPh sb="0" eb="2">
      <t>タカサキ</t>
    </rPh>
    <rPh sb="2" eb="4">
      <t>ハルナ</t>
    </rPh>
    <rPh sb="4" eb="7">
      <t>タイイクカン</t>
    </rPh>
    <phoneticPr fontId="5"/>
  </si>
  <si>
    <t>1組</t>
    <rPh sb="1" eb="2">
      <t>クミ</t>
    </rPh>
    <phoneticPr fontId="5"/>
  </si>
  <si>
    <t>2組</t>
    <rPh sb="1" eb="2">
      <t>クミ</t>
    </rPh>
    <phoneticPr fontId="5"/>
  </si>
  <si>
    <t>3組</t>
    <rPh sb="1" eb="2">
      <t>クミ</t>
    </rPh>
    <phoneticPr fontId="5"/>
  </si>
  <si>
    <t>あすなろ　郡馬</t>
    <rPh sb="5" eb="7">
      <t>グンマ</t>
    </rPh>
    <phoneticPr fontId="5"/>
  </si>
  <si>
    <t>小山Vクラブ　栃木</t>
    <rPh sb="0" eb="2">
      <t>オヤマ</t>
    </rPh>
    <rPh sb="7" eb="9">
      <t>トチギ</t>
    </rPh>
    <phoneticPr fontId="5"/>
  </si>
  <si>
    <t>富士吉田　山梨</t>
    <rPh sb="0" eb="2">
      <t>フジ</t>
    </rPh>
    <rPh sb="2" eb="4">
      <t>ヨシダ</t>
    </rPh>
    <rPh sb="5" eb="7">
      <t>ヤマナシ</t>
    </rPh>
    <phoneticPr fontId="5"/>
  </si>
  <si>
    <t>Ａ1</t>
    <phoneticPr fontId="5"/>
  </si>
  <si>
    <t>A3</t>
    <phoneticPr fontId="5"/>
  </si>
  <si>
    <t>B1</t>
    <phoneticPr fontId="5"/>
  </si>
  <si>
    <t>B3</t>
    <phoneticPr fontId="5"/>
  </si>
  <si>
    <t>C1</t>
    <phoneticPr fontId="5"/>
  </si>
  <si>
    <t>C3</t>
    <phoneticPr fontId="5"/>
  </si>
  <si>
    <t>―</t>
    <phoneticPr fontId="5"/>
  </si>
  <si>
    <t>A2</t>
    <phoneticPr fontId="5"/>
  </si>
  <si>
    <t>B2</t>
    <phoneticPr fontId="5"/>
  </si>
  <si>
    <t>C2</t>
    <phoneticPr fontId="5"/>
  </si>
  <si>
    <t>緑台　神奈川</t>
    <rPh sb="0" eb="1">
      <t>ミドリ</t>
    </rPh>
    <rPh sb="1" eb="2">
      <t>ダイ</t>
    </rPh>
    <rPh sb="3" eb="6">
      <t>カナガワ</t>
    </rPh>
    <phoneticPr fontId="5"/>
  </si>
  <si>
    <t>宮原ジュニア埼玉</t>
    <rPh sb="0" eb="2">
      <t>ミヤハラ</t>
    </rPh>
    <rPh sb="6" eb="8">
      <t>サイタマ</t>
    </rPh>
    <phoneticPr fontId="5"/>
  </si>
  <si>
    <t>みつわ台　千葉</t>
    <rPh sb="3" eb="4">
      <t>ダイ</t>
    </rPh>
    <rPh sb="5" eb="7">
      <t>チバ</t>
    </rPh>
    <phoneticPr fontId="5"/>
  </si>
  <si>
    <t>MIRACLE　東京</t>
    <rPh sb="8" eb="10">
      <t>トウキョウ</t>
    </rPh>
    <phoneticPr fontId="5"/>
  </si>
  <si>
    <t>羽黒　茨城</t>
    <rPh sb="0" eb="2">
      <t>ハグロ</t>
    </rPh>
    <rPh sb="3" eb="5">
      <t>イバラギ</t>
    </rPh>
    <phoneticPr fontId="5"/>
  </si>
  <si>
    <t>H-C桐生　群馬</t>
    <rPh sb="3" eb="5">
      <t>キリュウ</t>
    </rPh>
    <rPh sb="6" eb="8">
      <t>グンマ</t>
    </rPh>
    <phoneticPr fontId="5"/>
  </si>
  <si>
    <t>第38回関東ブロックスポーツ少年団競技別交流大会　2日目リーグ戦　　2019/07/28(日)</t>
    <rPh sb="45" eb="46">
      <t>ヒ</t>
    </rPh>
    <phoneticPr fontId="5"/>
  </si>
  <si>
    <t>1位リーグ</t>
    <rPh sb="1" eb="2">
      <t>イ</t>
    </rPh>
    <phoneticPr fontId="5"/>
  </si>
  <si>
    <t>2位リーグ</t>
    <rPh sb="1" eb="2">
      <t>イ</t>
    </rPh>
    <phoneticPr fontId="5"/>
  </si>
  <si>
    <t>3位リーグ</t>
    <rPh sb="1" eb="2">
      <t>イ</t>
    </rPh>
    <phoneticPr fontId="5"/>
  </si>
  <si>
    <t>1組1</t>
    <rPh sb="1" eb="2">
      <t>クミ</t>
    </rPh>
    <phoneticPr fontId="5"/>
  </si>
  <si>
    <t>1組2</t>
    <rPh sb="1" eb="2">
      <t>クミ</t>
    </rPh>
    <phoneticPr fontId="5"/>
  </si>
  <si>
    <t>1組3</t>
    <rPh sb="1" eb="2">
      <t>クミ</t>
    </rPh>
    <phoneticPr fontId="5"/>
  </si>
  <si>
    <t>１位</t>
    <rPh sb="1" eb="2">
      <t>イ</t>
    </rPh>
    <phoneticPr fontId="5"/>
  </si>
  <si>
    <t>２位</t>
    <rPh sb="1" eb="2">
      <t>イ</t>
    </rPh>
    <phoneticPr fontId="5"/>
  </si>
  <si>
    <t>３位</t>
    <rPh sb="1" eb="2">
      <t>イ</t>
    </rPh>
    <phoneticPr fontId="5"/>
  </si>
  <si>
    <t>2組1</t>
    <rPh sb="1" eb="2">
      <t>クミ</t>
    </rPh>
    <phoneticPr fontId="5"/>
  </si>
  <si>
    <t>3組1</t>
    <rPh sb="1" eb="2">
      <t>クミ</t>
    </rPh>
    <phoneticPr fontId="5"/>
  </si>
  <si>
    <t>2組2</t>
    <rPh sb="1" eb="2">
      <t>クミ</t>
    </rPh>
    <phoneticPr fontId="5"/>
  </si>
  <si>
    <t>3組2</t>
    <rPh sb="1" eb="2">
      <t>クミ</t>
    </rPh>
    <phoneticPr fontId="5"/>
  </si>
  <si>
    <t>2組3</t>
    <rPh sb="1" eb="2">
      <t>クミ</t>
    </rPh>
    <phoneticPr fontId="5"/>
  </si>
  <si>
    <t>3組3</t>
    <rPh sb="1" eb="2">
      <t>クミ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</si>
</sst>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0_ "/>
    <numFmt numFmtId="177" formatCode="&quot;△&quot;\ #,##0;&quot;▲&quot;\ #,##0"/>
    <numFmt numFmtId="178" formatCode="#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AR P丸ゴシック体E"/>
      <family val="3"/>
      <charset val="128"/>
    </font>
    <font>
      <sz val="18"/>
      <name val="HGP創英角ﾎﾟｯﾌﾟ体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2">
    <xf numFmtId="0" fontId="0" fillId="0" borderId="0" xfId="0">
      <alignment vertical="center"/>
    </xf>
    <xf numFmtId="0" fontId="0" fillId="0" borderId="0" xfId="0">
      <alignment vertical="center"/>
    </xf>
    <xf numFmtId="0" fontId="6" fillId="2" borderId="0" xfId="1" applyFont="1" applyFill="1"/>
    <xf numFmtId="0" fontId="3" fillId="2" borderId="0" xfId="1" applyFill="1" applyBorder="1" applyAlignment="1">
      <alignment horizontal="center"/>
    </xf>
    <xf numFmtId="0" fontId="8" fillId="2" borderId="0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alignment horizontal="center"/>
      <protection hidden="1"/>
    </xf>
    <xf numFmtId="0" fontId="4" fillId="2" borderId="0" xfId="1" applyFont="1" applyFill="1" applyProtection="1">
      <protection hidden="1"/>
    </xf>
    <xf numFmtId="0" fontId="18" fillId="4" borderId="0" xfId="1" applyFont="1" applyFill="1" applyBorder="1" applyAlignment="1" applyProtection="1">
      <alignment horizontal="center"/>
      <protection hidden="1"/>
    </xf>
    <xf numFmtId="0" fontId="3" fillId="0" borderId="0" xfId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19" fillId="4" borderId="0" xfId="1" applyFont="1" applyFill="1" applyBorder="1" applyAlignment="1" applyProtection="1">
      <alignment horizontal="center"/>
      <protection hidden="1"/>
    </xf>
    <xf numFmtId="0" fontId="3" fillId="2" borderId="0" xfId="1" applyFill="1" applyBorder="1" applyAlignment="1" applyProtection="1">
      <alignment horizontal="center"/>
      <protection hidden="1"/>
    </xf>
    <xf numFmtId="0" fontId="0" fillId="0" borderId="0" xfId="0">
      <alignment vertical="center"/>
    </xf>
    <xf numFmtId="0" fontId="14" fillId="5" borderId="19" xfId="1" applyFont="1" applyFill="1" applyBorder="1" applyAlignment="1" applyProtection="1">
      <alignment horizontal="center" vertical="center"/>
      <protection hidden="1"/>
    </xf>
    <xf numFmtId="0" fontId="14" fillId="5" borderId="0" xfId="1" applyFont="1" applyFill="1" applyBorder="1" applyAlignment="1" applyProtection="1">
      <alignment horizontal="center" vertical="center"/>
      <protection hidden="1"/>
    </xf>
    <xf numFmtId="0" fontId="3" fillId="5" borderId="0" xfId="1" applyFont="1" applyFill="1" applyBorder="1" applyAlignment="1" applyProtection="1">
      <alignment horizontal="center" vertical="center"/>
      <protection hidden="1"/>
    </xf>
    <xf numFmtId="0" fontId="11" fillId="5" borderId="2" xfId="1" applyFont="1" applyFill="1" applyBorder="1" applyAlignment="1" applyProtection="1">
      <alignment horizontal="center" vertical="center"/>
      <protection hidden="1"/>
    </xf>
    <xf numFmtId="0" fontId="14" fillId="5" borderId="20" xfId="1" applyFont="1" applyFill="1" applyBorder="1" applyAlignment="1" applyProtection="1">
      <alignment horizontal="center" vertical="center"/>
      <protection hidden="1"/>
    </xf>
    <xf numFmtId="0" fontId="10" fillId="5" borderId="0" xfId="1" applyFont="1" applyFill="1" applyBorder="1" applyAlignment="1" applyProtection="1">
      <alignment horizontal="center" vertical="center"/>
      <protection hidden="1"/>
    </xf>
    <xf numFmtId="0" fontId="14" fillId="5" borderId="7" xfId="1" applyFont="1" applyFill="1" applyBorder="1" applyAlignment="1" applyProtection="1">
      <alignment horizontal="center" vertical="center"/>
      <protection hidden="1"/>
    </xf>
    <xf numFmtId="0" fontId="15" fillId="5" borderId="25" xfId="1" applyFont="1" applyFill="1" applyBorder="1" applyAlignment="1" applyProtection="1">
      <alignment horizontal="center" vertical="center"/>
      <protection hidden="1"/>
    </xf>
    <xf numFmtId="0" fontId="11" fillId="5" borderId="25" xfId="1" applyFont="1" applyFill="1" applyBorder="1" applyAlignment="1" applyProtection="1">
      <alignment horizontal="center" vertical="center"/>
      <protection hidden="1"/>
    </xf>
    <xf numFmtId="0" fontId="14" fillId="0" borderId="25" xfId="1" applyFont="1" applyBorder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center" vertical="center"/>
      <protection hidden="1"/>
    </xf>
    <xf numFmtId="0" fontId="17" fillId="0" borderId="19" xfId="1" applyFont="1" applyBorder="1" applyAlignment="1" applyProtection="1">
      <alignment horizontal="center" vertical="center"/>
      <protection hidden="1"/>
    </xf>
    <xf numFmtId="0" fontId="17" fillId="0" borderId="20" xfId="1" applyFont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Border="1" applyAlignment="1" applyProtection="1">
      <alignment horizontal="center" vertical="center"/>
      <protection hidden="1"/>
    </xf>
    <xf numFmtId="0" fontId="14" fillId="0" borderId="4" xfId="1" applyFont="1" applyFill="1" applyBorder="1" applyAlignment="1" applyProtection="1">
      <alignment horizontal="center" vertical="center"/>
      <protection hidden="1"/>
    </xf>
    <xf numFmtId="0" fontId="14" fillId="0" borderId="5" xfId="1" applyFont="1" applyFill="1" applyBorder="1" applyAlignment="1" applyProtection="1">
      <alignment horizontal="center" vertical="center"/>
      <protection hidden="1"/>
    </xf>
    <xf numFmtId="176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35" xfId="1" applyFont="1" applyBorder="1" applyAlignment="1" applyProtection="1">
      <alignment horizontal="right" vertical="center" shrinkToFit="1"/>
      <protection hidden="1"/>
    </xf>
    <xf numFmtId="0" fontId="11" fillId="5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12" xfId="1" applyFont="1" applyFill="1" applyBorder="1" applyAlignment="1" applyProtection="1">
      <alignment horizontal="center" vertical="center"/>
      <protection hidden="1"/>
    </xf>
    <xf numFmtId="0" fontId="15" fillId="0" borderId="16" xfId="1" applyFont="1" applyBorder="1" applyAlignment="1" applyProtection="1">
      <alignment horizontal="right" vertical="center" shrinkToFit="1"/>
      <protection hidden="1"/>
    </xf>
    <xf numFmtId="0" fontId="10" fillId="0" borderId="7" xfId="1" applyFont="1" applyFill="1" applyBorder="1" applyAlignment="1" applyProtection="1">
      <alignment horizontal="center" vertical="center"/>
      <protection hidden="1"/>
    </xf>
    <xf numFmtId="0" fontId="10" fillId="0" borderId="15" xfId="1" applyFont="1" applyFill="1" applyBorder="1" applyAlignment="1" applyProtection="1">
      <alignment horizontal="center" vertical="center"/>
      <protection hidden="1"/>
    </xf>
    <xf numFmtId="0" fontId="10" fillId="0" borderId="17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right" vertical="center" shrinkToFit="1"/>
      <protection hidden="1"/>
    </xf>
    <xf numFmtId="0" fontId="10" fillId="0" borderId="0" xfId="1" applyFont="1" applyBorder="1" applyAlignment="1" applyProtection="1">
      <alignment horizontal="center" vertical="center"/>
      <protection hidden="1"/>
    </xf>
    <xf numFmtId="176" fontId="14" fillId="5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3" fillId="5" borderId="0" xfId="1" applyFont="1" applyFill="1" applyBorder="1" applyAlignment="1" applyProtection="1">
      <alignment horizontal="center" vertical="center"/>
      <protection hidden="1"/>
    </xf>
    <xf numFmtId="0" fontId="14" fillId="0" borderId="24" xfId="1" applyFont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17" fillId="0" borderId="22" xfId="1" applyFont="1" applyBorder="1" applyAlignment="1" applyProtection="1">
      <alignment horizontal="center" vertical="center"/>
      <protection hidden="1"/>
    </xf>
    <xf numFmtId="0" fontId="14" fillId="0" borderId="0" xfId="1" applyFont="1" applyBorder="1" applyAlignment="1" applyProtection="1">
      <alignment horizontal="center" vertical="center"/>
      <protection hidden="1"/>
    </xf>
    <xf numFmtId="0" fontId="3" fillId="0" borderId="0" xfId="2" applyFill="1" applyAlignment="1" applyProtection="1">
      <alignment horizontal="center" vertical="center"/>
      <protection hidden="1"/>
    </xf>
    <xf numFmtId="0" fontId="3" fillId="0" borderId="0" xfId="2" applyFill="1" applyProtection="1">
      <alignment vertical="center"/>
      <protection hidden="1"/>
    </xf>
    <xf numFmtId="0" fontId="3" fillId="0" borderId="0" xfId="2" quotePrefix="1" applyFill="1" applyAlignment="1" applyProtection="1">
      <alignment horizontal="center" vertical="center"/>
      <protection hidden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0" fillId="0" borderId="0" xfId="0" applyNumberFormat="1" applyFont="1" applyAlignment="1">
      <alignment vertical="center"/>
    </xf>
    <xf numFmtId="0" fontId="0" fillId="0" borderId="0" xfId="0">
      <alignment vertical="center"/>
    </xf>
    <xf numFmtId="0" fontId="3" fillId="2" borderId="0" xfId="1" applyFill="1" applyBorder="1" applyAlignment="1">
      <alignment horizontal="center"/>
    </xf>
    <xf numFmtId="0" fontId="6" fillId="2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3" xfId="1" applyFont="1" applyFill="1" applyBorder="1" applyAlignment="1" applyProtection="1">
      <alignment horizontal="center"/>
      <protection locked="0"/>
    </xf>
    <xf numFmtId="0" fontId="8" fillId="0" borderId="14" xfId="1" applyFont="1" applyFill="1" applyBorder="1" applyAlignment="1" applyProtection="1">
      <alignment horizontal="center"/>
      <protection locked="0"/>
    </xf>
    <xf numFmtId="0" fontId="3" fillId="2" borderId="7" xfId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4" xfId="1" applyFill="1" applyBorder="1" applyAlignment="1" applyProtection="1">
      <alignment horizontal="center"/>
      <protection hidden="1"/>
    </xf>
    <xf numFmtId="0" fontId="11" fillId="3" borderId="0" xfId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12" fillId="4" borderId="0" xfId="1" applyFont="1" applyFill="1" applyBorder="1" applyAlignment="1" applyProtection="1">
      <alignment horizontal="center"/>
      <protection hidden="1"/>
    </xf>
    <xf numFmtId="0" fontId="3" fillId="2" borderId="6" xfId="1" applyFill="1" applyBorder="1" applyAlignment="1" applyProtection="1">
      <alignment horizontal="center"/>
      <protection hidden="1"/>
    </xf>
    <xf numFmtId="0" fontId="3" fillId="2" borderId="1" xfId="1" applyFill="1" applyBorder="1" applyAlignment="1" applyProtection="1">
      <alignment horizontal="center"/>
      <protection hidden="1"/>
    </xf>
    <xf numFmtId="0" fontId="7" fillId="2" borderId="2" xfId="1" applyFont="1" applyFill="1" applyBorder="1" applyAlignment="1" applyProtection="1">
      <alignment horizontal="center"/>
      <protection hidden="1"/>
    </xf>
    <xf numFmtId="0" fontId="9" fillId="2" borderId="2" xfId="1" applyFont="1" applyFill="1" applyBorder="1" applyAlignment="1" applyProtection="1">
      <alignment horizontal="center"/>
      <protection hidden="1"/>
    </xf>
    <xf numFmtId="0" fontId="3" fillId="2" borderId="9" xfId="1" applyFill="1" applyBorder="1" applyAlignment="1" applyProtection="1">
      <alignment horizontal="center"/>
      <protection hidden="1"/>
    </xf>
    <xf numFmtId="0" fontId="3" fillId="2" borderId="10" xfId="1" applyFill="1" applyBorder="1" applyAlignment="1" applyProtection="1">
      <alignment horizontal="center"/>
      <protection hidden="1"/>
    </xf>
    <xf numFmtId="0" fontId="3" fillId="2" borderId="3" xfId="1" applyFill="1" applyBorder="1" applyAlignment="1" applyProtection="1">
      <alignment horizontal="center"/>
      <protection hidden="1"/>
    </xf>
    <xf numFmtId="0" fontId="3" fillId="2" borderId="5" xfId="1" applyFill="1" applyBorder="1" applyAlignment="1" applyProtection="1">
      <alignment horizontal="center"/>
      <protection hidden="1"/>
    </xf>
    <xf numFmtId="0" fontId="3" fillId="2" borderId="16" xfId="1" applyFill="1" applyBorder="1" applyAlignment="1" applyProtection="1">
      <alignment horizontal="center"/>
      <protection hidden="1"/>
    </xf>
    <xf numFmtId="0" fontId="3" fillId="2" borderId="17" xfId="1" applyFill="1" applyBorder="1" applyAlignment="1" applyProtection="1">
      <alignment horizontal="center"/>
      <protection hidden="1"/>
    </xf>
    <xf numFmtId="0" fontId="3" fillId="2" borderId="8" xfId="1" applyFill="1" applyBorder="1" applyAlignment="1" applyProtection="1">
      <alignment horizontal="center"/>
      <protection hidden="1"/>
    </xf>
    <xf numFmtId="0" fontId="18" fillId="4" borderId="0" xfId="1" applyFont="1" applyFill="1" applyBorder="1" applyAlignment="1" applyProtection="1">
      <alignment horizontal="center"/>
      <protection hidden="1"/>
    </xf>
    <xf numFmtId="0" fontId="18" fillId="4" borderId="2" xfId="1" applyFont="1" applyFill="1" applyBorder="1" applyAlignment="1" applyProtection="1">
      <alignment horizontal="center"/>
      <protection hidden="1"/>
    </xf>
    <xf numFmtId="0" fontId="3" fillId="0" borderId="2" xfId="1" applyFill="1" applyBorder="1" applyAlignment="1" applyProtection="1">
      <alignment horizontal="center"/>
      <protection hidden="1"/>
    </xf>
    <xf numFmtId="0" fontId="18" fillId="4" borderId="7" xfId="1" applyFont="1" applyFill="1" applyBorder="1" applyAlignment="1" applyProtection="1">
      <alignment horizontal="center"/>
      <protection hidden="1"/>
    </xf>
    <xf numFmtId="0" fontId="19" fillId="4" borderId="0" xfId="1" applyFont="1" applyFill="1" applyBorder="1" applyAlignment="1" applyProtection="1">
      <alignment horizontal="center"/>
      <protection hidden="1"/>
    </xf>
    <xf numFmtId="0" fontId="9" fillId="0" borderId="2" xfId="1" applyFont="1" applyFill="1" applyBorder="1" applyAlignment="1" applyProtection="1">
      <alignment horizontal="center"/>
      <protection hidden="1"/>
    </xf>
    <xf numFmtId="0" fontId="19" fillId="4" borderId="2" xfId="1" applyFont="1" applyFill="1" applyBorder="1" applyAlignment="1" applyProtection="1">
      <alignment horizontal="center"/>
      <protection hidden="1"/>
    </xf>
    <xf numFmtId="0" fontId="19" fillId="4" borderId="7" xfId="1" applyFont="1" applyFill="1" applyBorder="1" applyAlignment="1" applyProtection="1">
      <alignment horizontal="center"/>
      <protection hidden="1"/>
    </xf>
    <xf numFmtId="0" fontId="3" fillId="5" borderId="0" xfId="2" applyFill="1" applyAlignment="1">
      <alignment horizontal="left" vertical="center"/>
    </xf>
    <xf numFmtId="0" fontId="3" fillId="2" borderId="37" xfId="1" applyFill="1" applyBorder="1" applyAlignment="1" applyProtection="1">
      <alignment horizontal="center"/>
      <protection hidden="1"/>
    </xf>
    <xf numFmtId="0" fontId="3" fillId="2" borderId="38" xfId="1" applyFill="1" applyBorder="1" applyAlignment="1" applyProtection="1">
      <alignment horizontal="center"/>
      <protection hidden="1"/>
    </xf>
    <xf numFmtId="0" fontId="11" fillId="3" borderId="7" xfId="1" applyFont="1" applyFill="1" applyBorder="1" applyAlignment="1" applyProtection="1">
      <alignment horizontal="center"/>
      <protection hidden="1"/>
    </xf>
    <xf numFmtId="178" fontId="9" fillId="2" borderId="7" xfId="1" applyNumberFormat="1" applyFont="1" applyFill="1" applyBorder="1" applyAlignment="1" applyProtection="1">
      <alignment horizontal="center"/>
      <protection hidden="1"/>
    </xf>
    <xf numFmtId="0" fontId="0" fillId="4" borderId="0" xfId="0" applyFill="1">
      <alignment vertical="center"/>
    </xf>
    <xf numFmtId="0" fontId="6" fillId="4" borderId="0" xfId="1" applyFont="1" applyFill="1"/>
    <xf numFmtId="0" fontId="4" fillId="4" borderId="0" xfId="1" applyFont="1" applyFill="1" applyProtection="1">
      <protection hidden="1"/>
    </xf>
    <xf numFmtId="0" fontId="3" fillId="4" borderId="0" xfId="1" applyFill="1" applyBorder="1" applyAlignment="1" applyProtection="1">
      <alignment horizontal="center"/>
      <protection hidden="1"/>
    </xf>
    <xf numFmtId="0" fontId="7" fillId="4" borderId="0" xfId="1" applyFont="1" applyFill="1" applyBorder="1" applyAlignment="1" applyProtection="1">
      <alignment horizontal="center"/>
      <protection hidden="1"/>
    </xf>
    <xf numFmtId="0" fontId="8" fillId="4" borderId="0" xfId="1" applyFont="1" applyFill="1" applyBorder="1" applyAlignment="1" applyProtection="1">
      <alignment horizontal="center"/>
      <protection locked="0"/>
    </xf>
    <xf numFmtId="0" fontId="3" fillId="4" borderId="0" xfId="1" applyFill="1" applyBorder="1" applyAlignment="1">
      <alignment horizontal="center"/>
    </xf>
    <xf numFmtId="0" fontId="9" fillId="4" borderId="0" xfId="1" applyFont="1" applyFill="1" applyBorder="1" applyAlignment="1" applyProtection="1">
      <alignment horizontal="center"/>
      <protection hidden="1"/>
    </xf>
    <xf numFmtId="0" fontId="6" fillId="4" borderId="0" xfId="1" applyFont="1" applyFill="1" applyProtection="1">
      <protection locked="0"/>
    </xf>
    <xf numFmtId="0" fontId="3" fillId="4" borderId="1" xfId="1" applyFill="1" applyBorder="1" applyAlignment="1" applyProtection="1">
      <alignment horizontal="center"/>
      <protection hidden="1"/>
    </xf>
    <xf numFmtId="0" fontId="3" fillId="4" borderId="2" xfId="1" applyFill="1" applyBorder="1" applyAlignment="1" applyProtection="1">
      <alignment horizontal="center"/>
      <protection hidden="1"/>
    </xf>
    <xf numFmtId="0" fontId="7" fillId="4" borderId="2" xfId="1" applyFont="1" applyFill="1" applyBorder="1" applyAlignment="1" applyProtection="1">
      <alignment horizontal="center"/>
      <protection hidden="1"/>
    </xf>
    <xf numFmtId="0" fontId="9" fillId="4" borderId="2" xfId="1" applyFont="1" applyFill="1" applyBorder="1" applyAlignment="1" applyProtection="1">
      <alignment horizontal="center"/>
      <protection hidden="1"/>
    </xf>
    <xf numFmtId="0" fontId="3" fillId="4" borderId="9" xfId="1" applyFill="1" applyBorder="1" applyAlignment="1" applyProtection="1">
      <alignment horizontal="center"/>
      <protection hidden="1"/>
    </xf>
    <xf numFmtId="0" fontId="3" fillId="4" borderId="10" xfId="1" applyFill="1" applyBorder="1" applyAlignment="1" applyProtection="1">
      <alignment horizontal="center"/>
      <protection hidden="1"/>
    </xf>
    <xf numFmtId="0" fontId="3" fillId="4" borderId="3" xfId="1" applyFill="1" applyBorder="1" applyAlignment="1" applyProtection="1">
      <alignment horizontal="center"/>
      <protection hidden="1"/>
    </xf>
    <xf numFmtId="0" fontId="3" fillId="4" borderId="4" xfId="1" applyFill="1" applyBorder="1" applyAlignment="1" applyProtection="1">
      <alignment horizontal="center"/>
      <protection hidden="1"/>
    </xf>
    <xf numFmtId="0" fontId="11" fillId="4" borderId="0" xfId="1" applyFont="1" applyFill="1" applyBorder="1" applyAlignment="1" applyProtection="1">
      <alignment horizontal="center"/>
      <protection hidden="1"/>
    </xf>
    <xf numFmtId="0" fontId="3" fillId="4" borderId="37" xfId="1" applyFill="1" applyBorder="1" applyAlignment="1" applyProtection="1">
      <alignment horizontal="center"/>
      <protection hidden="1"/>
    </xf>
    <xf numFmtId="0" fontId="3" fillId="4" borderId="38" xfId="1" applyFill="1" applyBorder="1" applyAlignment="1" applyProtection="1">
      <alignment horizontal="center"/>
      <protection hidden="1"/>
    </xf>
    <xf numFmtId="0" fontId="3" fillId="4" borderId="5" xfId="1" applyFill="1" applyBorder="1" applyAlignment="1" applyProtection="1">
      <alignment horizontal="center"/>
      <protection hidden="1"/>
    </xf>
    <xf numFmtId="0" fontId="3" fillId="4" borderId="6" xfId="1" applyFill="1" applyBorder="1" applyAlignment="1" applyProtection="1">
      <alignment horizontal="center"/>
      <protection hidden="1"/>
    </xf>
    <xf numFmtId="0" fontId="11" fillId="4" borderId="7" xfId="1" applyFont="1" applyFill="1" applyBorder="1" applyAlignment="1" applyProtection="1">
      <alignment horizontal="center"/>
      <protection hidden="1"/>
    </xf>
    <xf numFmtId="178" fontId="9" fillId="4" borderId="7" xfId="1" applyNumberFormat="1" applyFont="1" applyFill="1" applyBorder="1" applyAlignment="1" applyProtection="1">
      <alignment horizontal="center"/>
      <protection hidden="1"/>
    </xf>
    <xf numFmtId="0" fontId="3" fillId="4" borderId="7" xfId="1" applyFill="1" applyBorder="1" applyAlignment="1">
      <alignment horizontal="center"/>
    </xf>
    <xf numFmtId="0" fontId="3" fillId="4" borderId="16" xfId="1" applyFill="1" applyBorder="1" applyAlignment="1" applyProtection="1">
      <alignment horizontal="center"/>
      <protection hidden="1"/>
    </xf>
    <xf numFmtId="0" fontId="3" fillId="4" borderId="17" xfId="1" applyFill="1" applyBorder="1" applyAlignment="1" applyProtection="1">
      <alignment horizontal="center"/>
      <protection hidden="1"/>
    </xf>
    <xf numFmtId="0" fontId="3" fillId="4" borderId="8" xfId="1" applyFill="1" applyBorder="1" applyAlignment="1" applyProtection="1">
      <alignment horizontal="center"/>
      <protection hidden="1"/>
    </xf>
    <xf numFmtId="0" fontId="8" fillId="6" borderId="11" xfId="1" applyFont="1" applyFill="1" applyBorder="1" applyAlignment="1" applyProtection="1">
      <alignment horizontal="center"/>
      <protection locked="0"/>
    </xf>
    <xf numFmtId="0" fontId="8" fillId="6" borderId="13" xfId="1" applyFont="1" applyFill="1" applyBorder="1" applyAlignment="1" applyProtection="1">
      <alignment horizontal="center"/>
      <protection locked="0"/>
    </xf>
    <xf numFmtId="0" fontId="8" fillId="6" borderId="14" xfId="1" applyFont="1" applyFill="1" applyBorder="1" applyAlignment="1" applyProtection="1">
      <alignment horizontal="center"/>
      <protection locked="0"/>
    </xf>
    <xf numFmtId="0" fontId="3" fillId="0" borderId="0" xfId="6">
      <alignment vertical="center"/>
    </xf>
    <xf numFmtId="0" fontId="3" fillId="5" borderId="38" xfId="1" applyFont="1" applyFill="1" applyBorder="1" applyAlignment="1" applyProtection="1">
      <alignment horizontal="center" vertical="center"/>
      <protection hidden="1"/>
    </xf>
    <xf numFmtId="0" fontId="10" fillId="0" borderId="38" xfId="1" applyFont="1" applyBorder="1" applyAlignment="1" applyProtection="1">
      <alignment horizontal="center" vertical="center"/>
      <protection hidden="1"/>
    </xf>
    <xf numFmtId="0" fontId="17" fillId="0" borderId="22" xfId="1" applyFont="1" applyBorder="1" applyAlignment="1" applyProtection="1">
      <alignment vertical="center"/>
      <protection hidden="1"/>
    </xf>
    <xf numFmtId="0" fontId="14" fillId="0" borderId="19" xfId="1" applyFont="1" applyBorder="1" applyAlignment="1" applyProtection="1">
      <alignment vertical="center"/>
      <protection hidden="1"/>
    </xf>
    <xf numFmtId="0" fontId="14" fillId="0" borderId="20" xfId="1" applyFont="1" applyBorder="1" applyAlignment="1" applyProtection="1">
      <alignment vertical="center"/>
      <protection hidden="1"/>
    </xf>
    <xf numFmtId="0" fontId="14" fillId="0" borderId="38" xfId="1" applyFont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vertical="center"/>
      <protection hidden="1"/>
    </xf>
    <xf numFmtId="0" fontId="14" fillId="0" borderId="12" xfId="1" applyFont="1" applyBorder="1" applyAlignment="1" applyProtection="1">
      <alignment vertical="center"/>
      <protection hidden="1"/>
    </xf>
    <xf numFmtId="0" fontId="14" fillId="0" borderId="21" xfId="1" applyFont="1" applyBorder="1" applyAlignment="1" applyProtection="1">
      <alignment vertical="center"/>
      <protection hidden="1"/>
    </xf>
    <xf numFmtId="0" fontId="14" fillId="0" borderId="18" xfId="1" applyFont="1" applyBorder="1" applyAlignment="1" applyProtection="1">
      <alignment vertical="center"/>
      <protection hidden="1"/>
    </xf>
    <xf numFmtId="0" fontId="14" fillId="0" borderId="23" xfId="1" applyFont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5" fillId="0" borderId="26" xfId="1" applyFont="1" applyBorder="1" applyAlignment="1" applyProtection="1">
      <alignment vertical="center" shrinkToFit="1"/>
      <protection hidden="1"/>
    </xf>
    <xf numFmtId="0" fontId="8" fillId="3" borderId="25" xfId="1" applyFont="1" applyFill="1" applyBorder="1" applyAlignment="1" applyProtection="1">
      <alignment horizontal="center" vertical="center"/>
      <protection hidden="1"/>
    </xf>
    <xf numFmtId="0" fontId="8" fillId="3" borderId="26" xfId="1" applyFont="1" applyFill="1" applyBorder="1" applyAlignment="1" applyProtection="1">
      <alignment horizontal="center" vertical="center"/>
      <protection hidden="1"/>
    </xf>
    <xf numFmtId="0" fontId="8" fillId="3" borderId="28" xfId="1" applyFont="1" applyFill="1" applyBorder="1" applyAlignment="1" applyProtection="1">
      <alignment horizontal="center" vertical="center"/>
      <protection hidden="1"/>
    </xf>
    <xf numFmtId="0" fontId="14" fillId="0" borderId="22" xfId="1" applyFont="1" applyBorder="1" applyAlignment="1" applyProtection="1">
      <alignment vertical="center"/>
      <protection hidden="1"/>
    </xf>
    <xf numFmtId="0" fontId="14" fillId="0" borderId="17" xfId="1" applyFont="1" applyBorder="1" applyAlignment="1" applyProtection="1">
      <alignment vertical="center"/>
      <protection hidden="1"/>
    </xf>
    <xf numFmtId="0" fontId="14" fillId="0" borderId="7" xfId="1" applyFont="1" applyBorder="1" applyAlignment="1" applyProtection="1">
      <alignment vertical="center"/>
      <protection hidden="1"/>
    </xf>
    <xf numFmtId="0" fontId="14" fillId="0" borderId="15" xfId="1" applyFont="1" applyBorder="1" applyAlignment="1" applyProtection="1">
      <alignment vertical="center"/>
      <protection hidden="1"/>
    </xf>
    <xf numFmtId="0" fontId="15" fillId="5" borderId="2" xfId="1" applyFont="1" applyFill="1" applyBorder="1" applyAlignment="1" applyProtection="1">
      <alignment horizontal="center" vertical="center"/>
      <protection hidden="1"/>
    </xf>
    <xf numFmtId="0" fontId="24" fillId="5" borderId="40" xfId="1" applyFont="1" applyFill="1" applyBorder="1" applyAlignment="1" applyProtection="1">
      <alignment horizontal="center" vertical="center"/>
      <protection hidden="1"/>
    </xf>
    <xf numFmtId="0" fontId="23" fillId="5" borderId="46" xfId="1" applyFont="1" applyFill="1" applyBorder="1" applyAlignment="1" applyProtection="1">
      <alignment horizontal="center" vertical="center"/>
      <protection hidden="1"/>
    </xf>
    <xf numFmtId="0" fontId="25" fillId="5" borderId="43" xfId="1" applyFont="1" applyFill="1" applyBorder="1" applyAlignment="1" applyProtection="1">
      <alignment horizontal="center" vertical="center"/>
      <protection hidden="1"/>
    </xf>
    <xf numFmtId="0" fontId="25" fillId="5" borderId="48" xfId="1" applyFont="1" applyFill="1" applyBorder="1" applyAlignment="1" applyProtection="1">
      <alignment horizontal="center" vertical="center"/>
      <protection hidden="1"/>
    </xf>
    <xf numFmtId="0" fontId="26" fillId="5" borderId="43" xfId="1" applyFont="1" applyFill="1" applyBorder="1" applyAlignment="1" applyProtection="1">
      <alignment horizontal="center" vertical="center"/>
      <protection hidden="1"/>
    </xf>
    <xf numFmtId="0" fontId="26" fillId="5" borderId="41" xfId="1" applyFont="1" applyFill="1" applyBorder="1" applyAlignment="1" applyProtection="1">
      <alignment horizontal="center" vertical="center"/>
      <protection hidden="1"/>
    </xf>
    <xf numFmtId="0" fontId="26" fillId="5" borderId="0" xfId="1" applyFont="1" applyFill="1" applyBorder="1" applyAlignment="1" applyProtection="1">
      <alignment horizontal="center" vertical="center"/>
      <protection hidden="1"/>
    </xf>
    <xf numFmtId="0" fontId="27" fillId="5" borderId="42" xfId="1" applyFont="1" applyFill="1" applyBorder="1" applyAlignment="1" applyProtection="1">
      <alignment horizontal="center" vertical="center"/>
      <protection hidden="1"/>
    </xf>
    <xf numFmtId="0" fontId="27" fillId="5" borderId="20" xfId="1" applyFont="1" applyFill="1" applyBorder="1" applyAlignment="1" applyProtection="1">
      <alignment horizontal="center" vertical="center"/>
      <protection hidden="1"/>
    </xf>
    <xf numFmtId="0" fontId="26" fillId="5" borderId="44" xfId="1" applyFont="1" applyFill="1" applyBorder="1" applyAlignment="1" applyProtection="1">
      <alignment horizontal="center" vertical="center"/>
      <protection hidden="1"/>
    </xf>
    <xf numFmtId="0" fontId="23" fillId="5" borderId="0" xfId="1" applyFont="1" applyFill="1" applyBorder="1" applyAlignment="1" applyProtection="1">
      <alignment horizontal="center" vertical="center"/>
      <protection hidden="1"/>
    </xf>
    <xf numFmtId="0" fontId="27" fillId="5" borderId="0" xfId="1" applyFont="1" applyFill="1" applyBorder="1" applyAlignment="1" applyProtection="1">
      <alignment horizontal="center" vertical="center"/>
      <protection hidden="1"/>
    </xf>
    <xf numFmtId="0" fontId="28" fillId="5" borderId="42" xfId="1" applyFont="1" applyFill="1" applyBorder="1" applyAlignment="1" applyProtection="1">
      <alignment horizontal="center" vertical="center"/>
      <protection hidden="1"/>
    </xf>
    <xf numFmtId="0" fontId="28" fillId="5" borderId="47" xfId="1" applyFont="1" applyFill="1" applyBorder="1" applyAlignment="1" applyProtection="1">
      <alignment horizontal="center" vertical="center"/>
      <protection hidden="1"/>
    </xf>
    <xf numFmtId="0" fontId="25" fillId="5" borderId="0" xfId="1" applyFont="1" applyFill="1" applyBorder="1" applyAlignment="1" applyProtection="1">
      <alignment horizontal="center" vertical="center"/>
      <protection hidden="1"/>
    </xf>
    <xf numFmtId="0" fontId="25" fillId="5" borderId="45" xfId="1" applyFont="1" applyFill="1" applyBorder="1" applyAlignment="1" applyProtection="1">
      <alignment horizontal="center" vertical="center"/>
      <protection hidden="1"/>
    </xf>
    <xf numFmtId="0" fontId="28" fillId="5" borderId="44" xfId="1" applyFont="1" applyFill="1" applyBorder="1" applyAlignment="1" applyProtection="1">
      <alignment horizontal="center" vertical="center"/>
      <protection hidden="1"/>
    </xf>
    <xf numFmtId="0" fontId="3" fillId="5" borderId="27" xfId="1" applyFont="1" applyFill="1" applyBorder="1" applyAlignment="1" applyProtection="1">
      <alignment horizontal="center" vertical="center"/>
      <protection hidden="1"/>
    </xf>
    <xf numFmtId="0" fontId="6" fillId="5" borderId="28" xfId="1" applyFont="1" applyFill="1" applyBorder="1" applyAlignment="1" applyProtection="1">
      <alignment horizontal="center" vertical="center"/>
      <protection hidden="1"/>
    </xf>
    <xf numFmtId="0" fontId="15" fillId="5" borderId="27" xfId="1" applyFont="1" applyFill="1" applyBorder="1" applyAlignment="1" applyProtection="1">
      <alignment horizontal="center" vertical="center"/>
      <protection hidden="1"/>
    </xf>
    <xf numFmtId="0" fontId="27" fillId="5" borderId="19" xfId="1" applyFont="1" applyFill="1" applyBorder="1" applyAlignment="1" applyProtection="1">
      <alignment horizontal="center" vertical="center"/>
      <protection hidden="1"/>
    </xf>
    <xf numFmtId="0" fontId="26" fillId="5" borderId="50" xfId="1" applyFont="1" applyFill="1" applyBorder="1" applyAlignment="1" applyProtection="1">
      <alignment horizontal="center" vertical="center"/>
      <protection hidden="1"/>
    </xf>
    <xf numFmtId="0" fontId="8" fillId="3" borderId="51" xfId="1" applyFont="1" applyFill="1" applyBorder="1" applyAlignment="1" applyProtection="1">
      <alignment horizontal="center" vertical="center"/>
      <protection hidden="1"/>
    </xf>
    <xf numFmtId="0" fontId="27" fillId="5" borderId="12" xfId="1" applyFont="1" applyFill="1" applyBorder="1" applyAlignment="1" applyProtection="1">
      <alignment horizontal="center" vertical="center"/>
      <protection hidden="1"/>
    </xf>
    <xf numFmtId="0" fontId="26" fillId="5" borderId="12" xfId="1" applyFont="1" applyFill="1" applyBorder="1" applyAlignment="1" applyProtection="1">
      <alignment horizontal="center" vertical="center"/>
      <protection hidden="1"/>
    </xf>
    <xf numFmtId="0" fontId="23" fillId="5" borderId="23" xfId="1" applyFont="1" applyFill="1" applyBorder="1" applyAlignment="1" applyProtection="1">
      <alignment horizontal="center" vertical="center"/>
      <protection hidden="1"/>
    </xf>
    <xf numFmtId="0" fontId="25" fillId="5" borderId="12" xfId="1" applyFont="1" applyFill="1" applyBorder="1" applyAlignment="1" applyProtection="1">
      <alignment horizontal="center" vertical="center"/>
      <protection hidden="1"/>
    </xf>
    <xf numFmtId="0" fontId="25" fillId="5" borderId="60" xfId="1" applyFont="1" applyFill="1" applyBorder="1" applyAlignment="1" applyProtection="1">
      <alignment horizontal="center" vertical="center"/>
      <protection hidden="1"/>
    </xf>
    <xf numFmtId="0" fontId="24" fillId="5" borderId="61" xfId="1" applyFont="1" applyFill="1" applyBorder="1" applyAlignment="1" applyProtection="1">
      <alignment horizontal="center" vertical="center"/>
      <protection hidden="1"/>
    </xf>
    <xf numFmtId="0" fontId="23" fillId="5" borderId="62" xfId="1" applyFont="1" applyFill="1" applyBorder="1" applyAlignment="1" applyProtection="1">
      <alignment horizontal="center" vertical="center"/>
      <protection hidden="1"/>
    </xf>
    <xf numFmtId="0" fontId="23" fillId="5" borderId="7" xfId="1" applyFont="1" applyFill="1" applyBorder="1" applyAlignment="1" applyProtection="1">
      <alignment horizontal="center" vertical="center"/>
      <protection hidden="1"/>
    </xf>
    <xf numFmtId="0" fontId="23" fillId="5" borderId="15" xfId="1" applyFont="1" applyFill="1" applyBorder="1" applyAlignment="1" applyProtection="1">
      <alignment horizontal="center" vertical="center"/>
      <protection hidden="1"/>
    </xf>
    <xf numFmtId="0" fontId="23" fillId="5" borderId="44" xfId="1" applyFont="1" applyFill="1" applyBorder="1" applyAlignment="1" applyProtection="1">
      <alignment horizontal="center" vertical="center"/>
      <protection hidden="1"/>
    </xf>
    <xf numFmtId="0" fontId="3" fillId="5" borderId="22" xfId="1" applyFont="1" applyFill="1" applyBorder="1" applyAlignment="1" applyProtection="1">
      <alignment horizontal="center" vertical="center"/>
      <protection hidden="1"/>
    </xf>
    <xf numFmtId="0" fontId="6" fillId="5" borderId="54" xfId="1" applyFont="1" applyFill="1" applyBorder="1" applyAlignment="1" applyProtection="1">
      <alignment horizontal="center" vertical="center"/>
      <protection hidden="1"/>
    </xf>
    <xf numFmtId="0" fontId="3" fillId="5" borderId="5" xfId="1" applyFont="1" applyFill="1" applyBorder="1" applyAlignment="1" applyProtection="1">
      <alignment horizontal="center" vertical="center"/>
      <protection hidden="1"/>
    </xf>
    <xf numFmtId="0" fontId="11" fillId="5" borderId="5" xfId="1" applyFont="1" applyFill="1" applyBorder="1" applyAlignment="1" applyProtection="1">
      <alignment horizontal="center" vertical="center"/>
      <protection hidden="1"/>
    </xf>
    <xf numFmtId="0" fontId="3" fillId="5" borderId="17" xfId="1" applyFont="1" applyFill="1" applyBorder="1" applyAlignment="1" applyProtection="1">
      <alignment horizontal="center" vertical="center"/>
      <protection hidden="1"/>
    </xf>
    <xf numFmtId="0" fontId="11" fillId="5" borderId="8" xfId="1" applyFont="1" applyFill="1" applyBorder="1" applyAlignment="1" applyProtection="1">
      <alignment horizontal="center" vertical="center"/>
      <protection hidden="1"/>
    </xf>
    <xf numFmtId="0" fontId="6" fillId="5" borderId="20" xfId="1" applyFont="1" applyFill="1" applyBorder="1" applyAlignment="1" applyProtection="1">
      <alignment horizontal="center" vertical="center"/>
      <protection hidden="1"/>
    </xf>
    <xf numFmtId="0" fontId="3" fillId="5" borderId="12" xfId="1" applyFont="1" applyFill="1" applyBorder="1" applyAlignment="1" applyProtection="1">
      <alignment horizontal="center" vertical="center"/>
      <protection hidden="1"/>
    </xf>
    <xf numFmtId="0" fontId="11" fillId="5" borderId="12" xfId="1" applyFont="1" applyFill="1" applyBorder="1" applyAlignment="1" applyProtection="1">
      <alignment horizontal="center" vertical="center"/>
      <protection hidden="1"/>
    </xf>
    <xf numFmtId="0" fontId="3" fillId="5" borderId="21" xfId="1" applyFont="1" applyFill="1" applyBorder="1" applyAlignment="1" applyProtection="1">
      <alignment horizontal="center" vertical="center"/>
      <protection hidden="1"/>
    </xf>
    <xf numFmtId="0" fontId="11" fillId="5" borderId="23" xfId="1" applyFont="1" applyFill="1" applyBorder="1" applyAlignment="1" applyProtection="1">
      <alignment horizontal="center" vertical="center"/>
      <protection hidden="1"/>
    </xf>
    <xf numFmtId="0" fontId="8" fillId="6" borderId="24" xfId="1" applyFont="1" applyFill="1" applyBorder="1" applyAlignment="1" applyProtection="1">
      <alignment horizontal="center" vertical="center"/>
      <protection hidden="1"/>
    </xf>
    <xf numFmtId="0" fontId="8" fillId="6" borderId="25" xfId="1" applyFont="1" applyFill="1" applyBorder="1" applyAlignment="1" applyProtection="1">
      <alignment horizontal="center" vertical="center"/>
      <protection hidden="1"/>
    </xf>
    <xf numFmtId="0" fontId="8" fillId="6" borderId="29" xfId="1" applyFont="1" applyFill="1" applyBorder="1" applyAlignment="1" applyProtection="1">
      <alignment horizontal="center" vertical="center"/>
      <protection hidden="1"/>
    </xf>
    <xf numFmtId="0" fontId="13" fillId="6" borderId="0" xfId="1" applyFont="1" applyFill="1" applyBorder="1" applyAlignment="1" applyProtection="1">
      <alignment horizontal="center" vertical="center"/>
      <protection hidden="1"/>
    </xf>
    <xf numFmtId="176" fontId="14" fillId="6" borderId="0" xfId="1" applyNumberFormat="1" applyFont="1" applyFill="1" applyBorder="1" applyAlignment="1" applyProtection="1">
      <alignment horizontal="center" vertical="center"/>
      <protection hidden="1"/>
    </xf>
    <xf numFmtId="0" fontId="4" fillId="4" borderId="0" xfId="1" applyFont="1" applyFill="1"/>
    <xf numFmtId="0" fontId="21" fillId="0" borderId="0" xfId="1" applyFont="1" applyBorder="1" applyAlignment="1" applyProtection="1">
      <alignment horizontal="left" vertical="center"/>
      <protection hidden="1"/>
    </xf>
    <xf numFmtId="0" fontId="17" fillId="0" borderId="22" xfId="1" applyFont="1" applyFill="1" applyBorder="1" applyAlignment="1" applyProtection="1">
      <alignment horizontal="center" vertical="center"/>
      <protection hidden="1"/>
    </xf>
    <xf numFmtId="0" fontId="17" fillId="0" borderId="19" xfId="1" applyFont="1" applyFill="1" applyBorder="1" applyAlignment="1" applyProtection="1">
      <alignment horizontal="center" vertical="center"/>
      <protection hidden="1"/>
    </xf>
    <xf numFmtId="0" fontId="17" fillId="0" borderId="20" xfId="1" applyFont="1" applyFill="1" applyBorder="1" applyAlignment="1" applyProtection="1">
      <alignment horizontal="center" vertical="center"/>
      <protection hidden="1"/>
    </xf>
    <xf numFmtId="0" fontId="10" fillId="0" borderId="38" xfId="1" applyFont="1" applyFill="1" applyBorder="1" applyAlignment="1" applyProtection="1">
      <alignment horizontal="center" vertical="center"/>
      <protection hidden="1"/>
    </xf>
    <xf numFmtId="0" fontId="10" fillId="0" borderId="17" xfId="1" applyFont="1" applyFill="1" applyBorder="1" applyAlignment="1" applyProtection="1">
      <alignment horizontal="center" vertical="center"/>
      <protection hidden="1"/>
    </xf>
    <xf numFmtId="178" fontId="9" fillId="2" borderId="0" xfId="1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locked="0"/>
    </xf>
    <xf numFmtId="0" fontId="14" fillId="7" borderId="0" xfId="1" applyFont="1" applyFill="1" applyBorder="1" applyAlignment="1" applyProtection="1">
      <alignment horizontal="center" vertical="center"/>
      <protection hidden="1"/>
    </xf>
    <xf numFmtId="0" fontId="13" fillId="7" borderId="0" xfId="1" applyFont="1" applyFill="1" applyBorder="1" applyAlignment="1" applyProtection="1">
      <alignment horizontal="center" vertical="center"/>
      <protection hidden="1"/>
    </xf>
    <xf numFmtId="0" fontId="8" fillId="7" borderId="25" xfId="1" applyFont="1" applyFill="1" applyBorder="1" applyAlignment="1" applyProtection="1">
      <alignment horizontal="center" vertical="center"/>
      <protection hidden="1"/>
    </xf>
    <xf numFmtId="0" fontId="0" fillId="7" borderId="0" xfId="0" applyFill="1">
      <alignment vertical="center"/>
    </xf>
    <xf numFmtId="0" fontId="14" fillId="7" borderId="0" xfId="1" applyNumberFormat="1" applyFont="1" applyFill="1" applyBorder="1" applyAlignment="1" applyProtection="1">
      <alignment horizontal="center" vertical="center"/>
      <protection hidden="1"/>
    </xf>
    <xf numFmtId="0" fontId="8" fillId="7" borderId="25" xfId="1" applyNumberFormat="1" applyFont="1" applyFill="1" applyBorder="1" applyAlignment="1" applyProtection="1">
      <alignment horizontal="center" vertical="center"/>
      <protection hidden="1"/>
    </xf>
    <xf numFmtId="0" fontId="8" fillId="7" borderId="49" xfId="1" applyFont="1" applyFill="1" applyBorder="1" applyAlignment="1" applyProtection="1">
      <alignment horizontal="center" vertical="center"/>
      <protection hidden="1"/>
    </xf>
    <xf numFmtId="49" fontId="14" fillId="0" borderId="0" xfId="1" applyNumberFormat="1" applyFont="1" applyFill="1" applyBorder="1" applyAlignment="1" applyProtection="1">
      <alignment horizontal="right" vertical="center"/>
      <protection hidden="1"/>
    </xf>
    <xf numFmtId="0" fontId="31" fillId="0" borderId="0" xfId="6" applyFont="1" applyAlignment="1">
      <alignment vertical="center"/>
    </xf>
    <xf numFmtId="0" fontId="15" fillId="0" borderId="70" xfId="6" applyFont="1" applyBorder="1" applyAlignment="1">
      <alignment horizontal="center" vertical="center" wrapText="1"/>
    </xf>
    <xf numFmtId="0" fontId="3" fillId="0" borderId="74" xfId="6" applyBorder="1">
      <alignment vertical="center"/>
    </xf>
    <xf numFmtId="0" fontId="3" fillId="0" borderId="0" xfId="6" applyAlignment="1">
      <alignment vertical="center"/>
    </xf>
    <xf numFmtId="0" fontId="15" fillId="0" borderId="78" xfId="6" applyFont="1" applyBorder="1" applyAlignment="1">
      <alignment horizontal="center" vertical="center" wrapText="1"/>
    </xf>
    <xf numFmtId="0" fontId="3" fillId="0" borderId="0" xfId="6" applyAlignment="1">
      <alignment horizontal="left" vertical="center"/>
    </xf>
    <xf numFmtId="0" fontId="3" fillId="2" borderId="2" xfId="1" applyFill="1" applyBorder="1" applyAlignment="1" applyProtection="1">
      <alignment horizontal="center"/>
      <protection hidden="1"/>
    </xf>
    <xf numFmtId="0" fontId="3" fillId="2" borderId="7" xfId="1" applyFill="1" applyBorder="1" applyAlignment="1" applyProtection="1">
      <alignment horizontal="center"/>
      <protection hidden="1"/>
    </xf>
    <xf numFmtId="0" fontId="3" fillId="4" borderId="7" xfId="1" applyFill="1" applyBorder="1" applyAlignment="1" applyProtection="1">
      <alignment horizontal="center"/>
      <protection hidden="1"/>
    </xf>
    <xf numFmtId="0" fontId="0" fillId="4" borderId="0" xfId="0" applyFill="1" applyAlignment="1">
      <alignment horizont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177" fontId="3" fillId="0" borderId="0" xfId="2" quotePrefix="1" applyNumberFormat="1" applyFill="1" applyAlignment="1" applyProtection="1">
      <alignment horizontal="center" vertical="center"/>
      <protection hidden="1"/>
    </xf>
    <xf numFmtId="0" fontId="3" fillId="0" borderId="0" xfId="2" applyFill="1" applyAlignment="1" applyProtection="1">
      <alignment vertical="center"/>
      <protection hidden="1"/>
    </xf>
    <xf numFmtId="0" fontId="3" fillId="0" borderId="0" xfId="2" applyFill="1" applyAlignment="1" applyProtection="1">
      <alignment horizontal="right" vertical="center"/>
      <protection hidden="1"/>
    </xf>
    <xf numFmtId="176" fontId="14" fillId="6" borderId="57" xfId="1" applyNumberFormat="1" applyFont="1" applyFill="1" applyBorder="1" applyAlignment="1" applyProtection="1">
      <alignment horizontal="center" vertical="center"/>
      <protection hidden="1"/>
    </xf>
    <xf numFmtId="176" fontId="14" fillId="6" borderId="59" xfId="1" applyNumberFormat="1" applyFont="1" applyFill="1" applyBorder="1" applyAlignment="1" applyProtection="1">
      <alignment horizontal="center" vertical="center"/>
      <protection hidden="1"/>
    </xf>
    <xf numFmtId="0" fontId="14" fillId="7" borderId="63" xfId="1" applyFont="1" applyFill="1" applyBorder="1" applyAlignment="1" applyProtection="1">
      <alignment horizontal="center" vertical="center"/>
      <protection hidden="1"/>
    </xf>
    <xf numFmtId="0" fontId="14" fillId="7" borderId="64" xfId="1" applyFont="1" applyFill="1" applyBorder="1" applyAlignment="1" applyProtection="1">
      <alignment horizontal="center" vertical="center"/>
      <protection hidden="1"/>
    </xf>
    <xf numFmtId="0" fontId="10" fillId="0" borderId="32" xfId="1" applyFont="1" applyBorder="1" applyAlignment="1" applyProtection="1">
      <alignment horizontal="center" vertical="center"/>
      <protection hidden="1"/>
    </xf>
    <xf numFmtId="0" fontId="14" fillId="0" borderId="33" xfId="1" applyFont="1" applyFill="1" applyBorder="1" applyAlignment="1" applyProtection="1">
      <alignment horizontal="center" vertical="center"/>
      <protection hidden="1"/>
    </xf>
    <xf numFmtId="0" fontId="14" fillId="6" borderId="56" xfId="1" applyFont="1" applyFill="1" applyBorder="1" applyAlignment="1" applyProtection="1">
      <alignment horizontal="center" vertical="center"/>
      <protection hidden="1"/>
    </xf>
    <xf numFmtId="0" fontId="14" fillId="6" borderId="39" xfId="1" applyFont="1" applyFill="1" applyBorder="1" applyAlignment="1" applyProtection="1">
      <alignment horizontal="center" vertical="center"/>
      <protection hidden="1"/>
    </xf>
    <xf numFmtId="176" fontId="14" fillId="6" borderId="56" xfId="1" applyNumberFormat="1" applyFont="1" applyFill="1" applyBorder="1" applyAlignment="1" applyProtection="1">
      <alignment horizontal="center" vertical="center"/>
      <protection hidden="1"/>
    </xf>
    <xf numFmtId="176" fontId="14" fillId="6" borderId="39" xfId="1" applyNumberFormat="1" applyFont="1" applyFill="1" applyBorder="1" applyAlignment="1" applyProtection="1">
      <alignment horizontal="center" vertical="center"/>
      <protection hidden="1"/>
    </xf>
    <xf numFmtId="0" fontId="14" fillId="7" borderId="56" xfId="1" applyNumberFormat="1" applyFont="1" applyFill="1" applyBorder="1" applyAlignment="1" applyProtection="1">
      <alignment horizontal="center" vertical="center"/>
      <protection hidden="1"/>
    </xf>
    <xf numFmtId="0" fontId="14" fillId="7" borderId="39" xfId="1" applyNumberFormat="1" applyFont="1" applyFill="1" applyBorder="1" applyAlignment="1" applyProtection="1">
      <alignment horizontal="center" vertical="center"/>
      <protection hidden="1"/>
    </xf>
    <xf numFmtId="0" fontId="14" fillId="6" borderId="55" xfId="1" applyFont="1" applyFill="1" applyBorder="1" applyAlignment="1" applyProtection="1">
      <alignment horizontal="center" vertical="center"/>
      <protection hidden="1"/>
    </xf>
    <xf numFmtId="0" fontId="14" fillId="6" borderId="58" xfId="1" applyFont="1" applyFill="1" applyBorder="1" applyAlignment="1" applyProtection="1">
      <alignment horizontal="center" vertical="center"/>
      <protection hidden="1"/>
    </xf>
    <xf numFmtId="0" fontId="14" fillId="7" borderId="56" xfId="1" applyFont="1" applyFill="1" applyBorder="1" applyAlignment="1" applyProtection="1">
      <alignment horizontal="center" vertical="center"/>
      <protection hidden="1"/>
    </xf>
    <xf numFmtId="0" fontId="14" fillId="7" borderId="39" xfId="1" applyFont="1" applyFill="1" applyBorder="1" applyAlignment="1" applyProtection="1">
      <alignment horizontal="center" vertical="center"/>
      <protection hidden="1"/>
    </xf>
    <xf numFmtId="0" fontId="14" fillId="6" borderId="31" xfId="1" applyFont="1" applyFill="1" applyBorder="1" applyAlignment="1" applyProtection="1">
      <alignment horizontal="center" vertical="center"/>
      <protection hidden="1"/>
    </xf>
    <xf numFmtId="0" fontId="14" fillId="6" borderId="37" xfId="1" applyFont="1" applyFill="1" applyBorder="1" applyAlignment="1" applyProtection="1">
      <alignment horizontal="center" vertical="center"/>
      <protection hidden="1"/>
    </xf>
    <xf numFmtId="0" fontId="14" fillId="6" borderId="16" xfId="1" applyFont="1" applyFill="1" applyBorder="1" applyAlignment="1" applyProtection="1">
      <alignment horizontal="center" vertical="center"/>
      <protection hidden="1"/>
    </xf>
    <xf numFmtId="0" fontId="16" fillId="0" borderId="30" xfId="1" applyFont="1" applyFill="1" applyBorder="1" applyAlignment="1" applyProtection="1">
      <alignment horizontal="center" vertical="center"/>
      <protection hidden="1"/>
    </xf>
    <xf numFmtId="0" fontId="16" fillId="0" borderId="33" xfId="1" applyFont="1" applyFill="1" applyBorder="1" applyAlignment="1" applyProtection="1">
      <alignment horizontal="center" vertical="center"/>
      <protection hidden="1"/>
    </xf>
    <xf numFmtId="0" fontId="16" fillId="0" borderId="36" xfId="1" applyFont="1" applyFill="1" applyBorder="1" applyAlignment="1" applyProtection="1">
      <alignment horizontal="center" vertical="center"/>
      <protection hidden="1"/>
    </xf>
    <xf numFmtId="0" fontId="21" fillId="0" borderId="31" xfId="1" applyFont="1" applyBorder="1" applyAlignment="1" applyProtection="1">
      <alignment horizontal="center" vertical="center" shrinkToFit="1"/>
      <protection hidden="1"/>
    </xf>
    <xf numFmtId="0" fontId="21" fillId="0" borderId="37" xfId="1" applyFont="1" applyBorder="1" applyAlignment="1" applyProtection="1">
      <alignment horizontal="center" vertical="center" shrinkToFit="1"/>
      <protection hidden="1"/>
    </xf>
    <xf numFmtId="0" fontId="14" fillId="6" borderId="52" xfId="1" applyFont="1" applyFill="1" applyBorder="1" applyAlignment="1" applyProtection="1">
      <alignment horizontal="center" vertical="center"/>
      <protection hidden="1"/>
    </xf>
    <xf numFmtId="0" fontId="14" fillId="6" borderId="13" xfId="1" applyFont="1" applyFill="1" applyBorder="1" applyAlignment="1" applyProtection="1">
      <alignment horizontal="center" vertical="center"/>
      <protection hidden="1"/>
    </xf>
    <xf numFmtId="0" fontId="14" fillId="6" borderId="14" xfId="1" applyFont="1" applyFill="1" applyBorder="1" applyAlignment="1" applyProtection="1">
      <alignment horizontal="center" vertical="center"/>
      <protection hidden="1"/>
    </xf>
    <xf numFmtId="0" fontId="14" fillId="6" borderId="20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/>
      <protection hidden="1"/>
    </xf>
    <xf numFmtId="0" fontId="14" fillId="6" borderId="15" xfId="1" applyFont="1" applyFill="1" applyBorder="1" applyAlignment="1" applyProtection="1">
      <alignment horizontal="center" vertical="center"/>
      <protection hidden="1"/>
    </xf>
    <xf numFmtId="0" fontId="14" fillId="6" borderId="22" xfId="1" applyFont="1" applyFill="1" applyBorder="1" applyAlignment="1" applyProtection="1">
      <alignment horizontal="center" vertical="center"/>
      <protection hidden="1"/>
    </xf>
    <xf numFmtId="0" fontId="14" fillId="6" borderId="38" xfId="1" applyFont="1" applyFill="1" applyBorder="1" applyAlignment="1" applyProtection="1">
      <alignment horizontal="center" vertical="center"/>
      <protection hidden="1"/>
    </xf>
    <xf numFmtId="0" fontId="14" fillId="6" borderId="17" xfId="1" applyFont="1" applyFill="1" applyBorder="1" applyAlignment="1" applyProtection="1">
      <alignment horizontal="center" vertical="center"/>
      <protection hidden="1"/>
    </xf>
    <xf numFmtId="0" fontId="14" fillId="6" borderId="35" xfId="1" applyFont="1" applyFill="1" applyBorder="1" applyAlignment="1" applyProtection="1">
      <alignment horizontal="center" vertical="center"/>
      <protection hidden="1"/>
    </xf>
    <xf numFmtId="0" fontId="16" fillId="0" borderId="34" xfId="1" applyFont="1" applyFill="1" applyBorder="1" applyAlignment="1" applyProtection="1">
      <alignment horizontal="center" vertical="center"/>
      <protection hidden="1"/>
    </xf>
    <xf numFmtId="0" fontId="14" fillId="6" borderId="53" xfId="1" applyFont="1" applyFill="1" applyBorder="1" applyAlignment="1" applyProtection="1">
      <alignment horizontal="center" vertical="center"/>
      <protection hidden="1"/>
    </xf>
    <xf numFmtId="0" fontId="14" fillId="6" borderId="23" xfId="1" applyFont="1" applyFill="1" applyBorder="1" applyAlignment="1" applyProtection="1">
      <alignment horizontal="center" vertical="center"/>
      <protection hidden="1"/>
    </xf>
    <xf numFmtId="0" fontId="14" fillId="6" borderId="21" xfId="1" applyFont="1" applyFill="1" applyBorder="1" applyAlignment="1" applyProtection="1">
      <alignment horizontal="center" vertical="center"/>
      <protection hidden="1"/>
    </xf>
    <xf numFmtId="0" fontId="15" fillId="0" borderId="27" xfId="1" applyFont="1" applyBorder="1" applyAlignment="1" applyProtection="1">
      <alignment horizontal="center" vertical="center" shrinkToFit="1"/>
      <protection hidden="1"/>
    </xf>
    <xf numFmtId="0" fontId="15" fillId="0" borderId="26" xfId="1" applyFont="1" applyBorder="1" applyAlignment="1" applyProtection="1">
      <alignment horizontal="center" vertical="center" shrinkToFit="1"/>
      <protection hidden="1"/>
    </xf>
    <xf numFmtId="0" fontId="15" fillId="0" borderId="28" xfId="1" applyFont="1" applyBorder="1" applyAlignment="1" applyProtection="1">
      <alignment horizontal="center" vertical="center" shrinkToFit="1"/>
      <protection hidden="1"/>
    </xf>
    <xf numFmtId="0" fontId="30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10" fillId="0" borderId="32" xfId="1" applyFont="1" applyFill="1" applyBorder="1" applyAlignment="1" applyProtection="1">
      <alignment horizontal="center" vertical="center"/>
      <protection hidden="1"/>
    </xf>
    <xf numFmtId="0" fontId="14" fillId="7" borderId="66" xfId="1" applyFont="1" applyFill="1" applyBorder="1" applyAlignment="1" applyProtection="1">
      <alignment horizontal="center" vertical="center"/>
      <protection hidden="1"/>
    </xf>
    <xf numFmtId="0" fontId="14" fillId="7" borderId="65" xfId="1" applyFont="1" applyFill="1" applyBorder="1" applyAlignment="1" applyProtection="1">
      <alignment horizontal="center" vertical="center"/>
      <protection hidden="1"/>
    </xf>
    <xf numFmtId="0" fontId="15" fillId="0" borderId="0" xfId="2" applyFont="1" applyFill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horizontal="right" vertical="center" wrapText="1"/>
      <protection locked="0"/>
    </xf>
    <xf numFmtId="0" fontId="3" fillId="0" borderId="0" xfId="2" applyFill="1" applyAlignment="1" applyProtection="1">
      <alignment horizontal="left" vertical="center"/>
      <protection hidden="1"/>
    </xf>
    <xf numFmtId="0" fontId="3" fillId="0" borderId="0" xfId="2" applyFill="1" applyAlignment="1" applyProtection="1">
      <alignment horizontal="center" vertical="center"/>
      <protection hidden="1"/>
    </xf>
    <xf numFmtId="0" fontId="3" fillId="0" borderId="0" xfId="2" applyFill="1" applyAlignment="1" applyProtection="1">
      <alignment horizontal="left" vertical="top"/>
      <protection hidden="1"/>
    </xf>
    <xf numFmtId="0" fontId="35" fillId="0" borderId="79" xfId="6" applyFont="1" applyFill="1" applyBorder="1" applyAlignment="1">
      <alignment horizontal="left" vertical="center"/>
    </xf>
    <xf numFmtId="0" fontId="35" fillId="0" borderId="80" xfId="6" applyFont="1" applyFill="1" applyBorder="1" applyAlignment="1">
      <alignment horizontal="left" vertical="center"/>
    </xf>
    <xf numFmtId="0" fontId="35" fillId="0" borderId="81" xfId="6" applyFont="1" applyFill="1" applyBorder="1" applyAlignment="1">
      <alignment horizontal="left" vertical="center"/>
    </xf>
    <xf numFmtId="0" fontId="32" fillId="0" borderId="67" xfId="6" applyFont="1" applyBorder="1" applyAlignment="1">
      <alignment horizontal="center" vertical="center"/>
    </xf>
    <xf numFmtId="0" fontId="32" fillId="0" borderId="68" xfId="6" applyFont="1" applyBorder="1" applyAlignment="1">
      <alignment horizontal="center" vertical="center"/>
    </xf>
    <xf numFmtId="0" fontId="32" fillId="0" borderId="69" xfId="6" applyFont="1" applyBorder="1" applyAlignment="1">
      <alignment horizontal="center" vertical="center"/>
    </xf>
    <xf numFmtId="0" fontId="33" fillId="0" borderId="71" xfId="6" applyFont="1" applyBorder="1" applyAlignment="1">
      <alignment horizontal="center" vertical="center"/>
    </xf>
    <xf numFmtId="0" fontId="33" fillId="0" borderId="72" xfId="6" applyFont="1" applyBorder="1" applyAlignment="1">
      <alignment horizontal="center" vertical="center"/>
    </xf>
    <xf numFmtId="0" fontId="33" fillId="0" borderId="73" xfId="6" applyFont="1" applyBorder="1" applyAlignment="1">
      <alignment horizontal="center" vertical="center"/>
    </xf>
    <xf numFmtId="0" fontId="15" fillId="0" borderId="75" xfId="6" applyFont="1" applyBorder="1" applyAlignment="1">
      <alignment horizontal="center" vertical="center" wrapText="1"/>
    </xf>
    <xf numFmtId="0" fontId="34" fillId="0" borderId="21" xfId="6" applyFont="1" applyFill="1" applyBorder="1" applyAlignment="1">
      <alignment horizontal="left" vertical="center"/>
    </xf>
    <xf numFmtId="0" fontId="34" fillId="0" borderId="18" xfId="6" applyFont="1" applyFill="1" applyBorder="1" applyAlignment="1">
      <alignment horizontal="left" vertical="center"/>
    </xf>
    <xf numFmtId="0" fontId="34" fillId="0" borderId="76" xfId="6" applyFont="1" applyFill="1" applyBorder="1" applyAlignment="1">
      <alignment horizontal="left" vertical="center"/>
    </xf>
    <xf numFmtId="0" fontId="39" fillId="0" borderId="22" xfId="6" applyFont="1" applyFill="1" applyBorder="1" applyAlignment="1">
      <alignment horizontal="left" vertical="center"/>
    </xf>
    <xf numFmtId="0" fontId="39" fillId="0" borderId="19" xfId="6" applyFont="1" applyFill="1" applyBorder="1" applyAlignment="1">
      <alignment horizontal="left" vertical="center"/>
    </xf>
    <xf numFmtId="0" fontId="39" fillId="0" borderId="77" xfId="6" applyFont="1" applyFill="1" applyBorder="1" applyAlignment="1">
      <alignment horizontal="left" vertical="center"/>
    </xf>
    <xf numFmtId="0" fontId="35" fillId="0" borderId="79" xfId="6" applyFont="1" applyBorder="1" applyAlignment="1">
      <alignment vertical="center"/>
    </xf>
    <xf numFmtId="0" fontId="35" fillId="0" borderId="80" xfId="6" applyFont="1" applyBorder="1" applyAlignment="1">
      <alignment vertical="center"/>
    </xf>
    <xf numFmtId="0" fontId="35" fillId="0" borderId="81" xfId="6" applyFont="1" applyBorder="1" applyAlignment="1">
      <alignment vertical="center"/>
    </xf>
    <xf numFmtId="0" fontId="38" fillId="0" borderId="79" xfId="6" applyFont="1" applyFill="1" applyBorder="1" applyAlignment="1">
      <alignment horizontal="left" vertical="center"/>
    </xf>
    <xf numFmtId="0" fontId="38" fillId="0" borderId="80" xfId="6" applyFont="1" applyFill="1" applyBorder="1" applyAlignment="1">
      <alignment horizontal="left" vertical="center"/>
    </xf>
    <xf numFmtId="0" fontId="38" fillId="0" borderId="81" xfId="6" applyFont="1" applyFill="1" applyBorder="1" applyAlignment="1">
      <alignment horizontal="left" vertical="center"/>
    </xf>
    <xf numFmtId="0" fontId="39" fillId="0" borderId="79" xfId="6" applyFont="1" applyFill="1" applyBorder="1" applyAlignment="1">
      <alignment horizontal="left" vertical="center"/>
    </xf>
    <xf numFmtId="0" fontId="39" fillId="0" borderId="80" xfId="6" applyFont="1" applyFill="1" applyBorder="1" applyAlignment="1">
      <alignment horizontal="left" vertical="center"/>
    </xf>
    <xf numFmtId="0" fontId="39" fillId="0" borderId="81" xfId="6" applyFont="1" applyFill="1" applyBorder="1" applyAlignment="1">
      <alignment horizontal="left" vertical="center"/>
    </xf>
    <xf numFmtId="0" fontId="36" fillId="0" borderId="79" xfId="6" applyFont="1" applyFill="1" applyBorder="1" applyAlignment="1">
      <alignment horizontal="left" vertical="center"/>
    </xf>
    <xf numFmtId="0" fontId="36" fillId="0" borderId="80" xfId="6" applyFont="1" applyFill="1" applyBorder="1" applyAlignment="1">
      <alignment horizontal="left" vertical="center"/>
    </xf>
    <xf numFmtId="0" fontId="36" fillId="0" borderId="81" xfId="6" applyFont="1" applyFill="1" applyBorder="1" applyAlignment="1">
      <alignment horizontal="left" vertical="center"/>
    </xf>
    <xf numFmtId="0" fontId="37" fillId="0" borderId="79" xfId="6" applyFont="1" applyFill="1" applyBorder="1" applyAlignment="1">
      <alignment horizontal="left" vertical="center"/>
    </xf>
    <xf numFmtId="0" fontId="37" fillId="0" borderId="80" xfId="6" applyFont="1" applyFill="1" applyBorder="1" applyAlignment="1">
      <alignment horizontal="left" vertical="center"/>
    </xf>
    <xf numFmtId="0" fontId="37" fillId="0" borderId="81" xfId="6" applyFont="1" applyFill="1" applyBorder="1" applyAlignment="1">
      <alignment horizontal="left" vertical="center"/>
    </xf>
    <xf numFmtId="0" fontId="37" fillId="0" borderId="21" xfId="6" applyFont="1" applyFill="1" applyBorder="1" applyAlignment="1">
      <alignment horizontal="left" vertical="center"/>
    </xf>
    <xf numFmtId="0" fontId="37" fillId="0" borderId="18" xfId="6" applyFont="1" applyFill="1" applyBorder="1" applyAlignment="1">
      <alignment horizontal="left" vertical="center"/>
    </xf>
    <xf numFmtId="0" fontId="37" fillId="0" borderId="76" xfId="6" applyFont="1" applyFill="1" applyBorder="1" applyAlignment="1">
      <alignment horizontal="left" vertical="center"/>
    </xf>
    <xf numFmtId="0" fontId="37" fillId="0" borderId="22" xfId="6" applyFont="1" applyFill="1" applyBorder="1" applyAlignment="1">
      <alignment horizontal="left" vertical="center"/>
    </xf>
    <xf numFmtId="0" fontId="37" fillId="0" borderId="19" xfId="6" applyFont="1" applyFill="1" applyBorder="1" applyAlignment="1">
      <alignment horizontal="left" vertical="center"/>
    </xf>
    <xf numFmtId="0" fontId="37" fillId="0" borderId="77" xfId="6" applyFont="1" applyFill="1" applyBorder="1" applyAlignment="1">
      <alignment horizontal="left" vertical="center"/>
    </xf>
    <xf numFmtId="0" fontId="37" fillId="0" borderId="79" xfId="6" applyFont="1" applyBorder="1" applyAlignment="1">
      <alignment vertical="center"/>
    </xf>
    <xf numFmtId="0" fontId="37" fillId="0" borderId="80" xfId="6" applyFont="1" applyBorder="1" applyAlignment="1">
      <alignment vertical="center"/>
    </xf>
    <xf numFmtId="0" fontId="37" fillId="0" borderId="81" xfId="6" applyFont="1" applyBorder="1" applyAlignment="1">
      <alignment vertical="center"/>
    </xf>
    <xf numFmtId="0" fontId="18" fillId="0" borderId="0" xfId="6" applyFont="1" applyAlignment="1">
      <alignment horizontal="center" vertical="center" shrinkToFit="1"/>
    </xf>
    <xf numFmtId="0" fontId="40" fillId="0" borderId="0" xfId="6" applyFont="1" applyAlignment="1">
      <alignment horizontal="center" vertical="center" shrinkToFit="1"/>
    </xf>
    <xf numFmtId="0" fontId="3" fillId="0" borderId="0" xfId="6" applyAlignment="1">
      <alignment vertical="center" shrinkToFit="1"/>
    </xf>
    <xf numFmtId="0" fontId="6" fillId="0" borderId="0" xfId="6" applyFont="1" applyAlignment="1">
      <alignment horizontal="left" vertical="center" shrinkToFit="1"/>
    </xf>
    <xf numFmtId="0" fontId="3" fillId="0" borderId="0" xfId="6" applyAlignment="1">
      <alignment horizontal="center" vertical="center" shrinkToFit="1"/>
    </xf>
    <xf numFmtId="0" fontId="17" fillId="0" borderId="22" xfId="6" applyFont="1" applyBorder="1" applyAlignment="1">
      <alignment horizontal="center" vertical="center" shrinkToFit="1"/>
    </xf>
    <xf numFmtId="0" fontId="17" fillId="0" borderId="19" xfId="6" applyFont="1" applyBorder="1" applyAlignment="1">
      <alignment horizontal="center" vertical="center" shrinkToFit="1"/>
    </xf>
    <xf numFmtId="0" fontId="17" fillId="0" borderId="20" xfId="6" applyFont="1" applyBorder="1" applyAlignment="1">
      <alignment horizontal="center" vertical="center" shrinkToFit="1"/>
    </xf>
    <xf numFmtId="0" fontId="17" fillId="0" borderId="21" xfId="6" applyFont="1" applyBorder="1" applyAlignment="1">
      <alignment horizontal="center" vertical="center" shrinkToFit="1"/>
    </xf>
    <xf numFmtId="0" fontId="17" fillId="0" borderId="18" xfId="6" applyFont="1" applyBorder="1" applyAlignment="1">
      <alignment horizontal="center" vertical="center" shrinkToFit="1"/>
    </xf>
    <xf numFmtId="0" fontId="17" fillId="0" borderId="23" xfId="6" applyFont="1" applyBorder="1" applyAlignment="1">
      <alignment horizontal="center" vertical="center" shrinkToFit="1"/>
    </xf>
    <xf numFmtId="0" fontId="15" fillId="0" borderId="0" xfId="6" applyFont="1" applyAlignment="1">
      <alignment horizontal="center" vertical="center" shrinkToFit="1"/>
    </xf>
    <xf numFmtId="0" fontId="15" fillId="0" borderId="0" xfId="6" applyFont="1" applyAlignment="1">
      <alignment vertical="center" shrinkToFit="1"/>
    </xf>
    <xf numFmtId="0" fontId="6" fillId="0" borderId="0" xfId="6" applyFont="1" applyAlignment="1">
      <alignment horizontal="center" vertical="center" shrinkToFit="1"/>
    </xf>
    <xf numFmtId="0" fontId="14" fillId="0" borderId="82" xfId="6" applyFont="1" applyBorder="1" applyAlignment="1">
      <alignment horizontal="center" vertical="center" shrinkToFit="1"/>
    </xf>
    <xf numFmtId="0" fontId="41" fillId="0" borderId="83" xfId="6" applyFont="1" applyBorder="1" applyAlignment="1">
      <alignment vertical="center" shrinkToFit="1"/>
    </xf>
    <xf numFmtId="0" fontId="3" fillId="0" borderId="84" xfId="6" applyBorder="1" applyAlignment="1">
      <alignment vertical="center" shrinkToFit="1"/>
    </xf>
    <xf numFmtId="0" fontId="41" fillId="0" borderId="85" xfId="6" applyFont="1" applyBorder="1" applyAlignment="1">
      <alignment vertical="center" shrinkToFit="1"/>
    </xf>
    <xf numFmtId="0" fontId="14" fillId="0" borderId="86" xfId="6" applyFont="1" applyBorder="1" applyAlignment="1">
      <alignment horizontal="center" vertical="center" shrinkToFit="1"/>
    </xf>
    <xf numFmtId="0" fontId="14" fillId="0" borderId="0" xfId="6" applyFont="1" applyAlignment="1">
      <alignment horizontal="center" vertical="center" shrinkToFit="1"/>
    </xf>
    <xf numFmtId="0" fontId="41" fillId="0" borderId="86" xfId="6" applyFont="1" applyBorder="1" applyAlignment="1">
      <alignment vertical="center" shrinkToFit="1"/>
    </xf>
    <xf numFmtId="0" fontId="41" fillId="0" borderId="82" xfId="6" applyFont="1" applyBorder="1" applyAlignment="1">
      <alignment vertical="center" shrinkToFit="1"/>
    </xf>
    <xf numFmtId="0" fontId="41" fillId="0" borderId="87" xfId="6" applyFont="1" applyBorder="1" applyAlignment="1">
      <alignment vertical="center" shrinkToFit="1"/>
    </xf>
    <xf numFmtId="0" fontId="3" fillId="0" borderId="50" xfId="6" applyBorder="1" applyAlignment="1">
      <alignment vertical="center" shrinkToFit="1"/>
    </xf>
    <xf numFmtId="0" fontId="41" fillId="0" borderId="88" xfId="6" applyFont="1" applyBorder="1" applyAlignment="1">
      <alignment vertical="center" shrinkToFit="1"/>
    </xf>
    <xf numFmtId="0" fontId="3" fillId="0" borderId="38" xfId="6" applyBorder="1" applyAlignment="1">
      <alignment vertical="center" shrinkToFit="1"/>
    </xf>
    <xf numFmtId="0" fontId="15" fillId="0" borderId="22" xfId="6" applyFont="1" applyBorder="1" applyAlignment="1">
      <alignment horizontal="center" vertical="center" shrinkToFit="1"/>
    </xf>
    <xf numFmtId="0" fontId="15" fillId="0" borderId="19" xfId="6" applyFont="1" applyBorder="1" applyAlignment="1">
      <alignment horizontal="center" vertical="center" shrinkToFit="1"/>
    </xf>
    <xf numFmtId="0" fontId="15" fillId="0" borderId="20" xfId="6" applyFont="1" applyBorder="1" applyAlignment="1">
      <alignment horizontal="center" vertical="center" shrinkToFit="1"/>
    </xf>
    <xf numFmtId="0" fontId="15" fillId="0" borderId="0" xfId="6" applyFont="1" applyAlignment="1">
      <alignment horizontal="center" vertical="center" shrinkToFit="1"/>
    </xf>
    <xf numFmtId="0" fontId="17" fillId="0" borderId="0" xfId="6" applyFont="1" applyAlignment="1">
      <alignment horizontal="center" vertical="center" shrinkToFit="1"/>
    </xf>
    <xf numFmtId="0" fontId="14" fillId="0" borderId="0" xfId="6" applyFont="1" applyAlignment="1">
      <alignment vertical="center" shrinkToFit="1"/>
    </xf>
    <xf numFmtId="0" fontId="15" fillId="0" borderId="21" xfId="6" applyFont="1" applyBorder="1" applyAlignment="1">
      <alignment horizontal="center" vertical="center" shrinkToFit="1"/>
    </xf>
    <xf numFmtId="0" fontId="15" fillId="0" borderId="18" xfId="6" applyFont="1" applyBorder="1" applyAlignment="1">
      <alignment horizontal="center" vertical="center" shrinkToFit="1"/>
    </xf>
    <xf numFmtId="0" fontId="15" fillId="0" borderId="23" xfId="6" applyFont="1" applyBorder="1" applyAlignment="1">
      <alignment horizontal="center" vertical="center" shrinkToFit="1"/>
    </xf>
    <xf numFmtId="0" fontId="3" fillId="0" borderId="89" xfId="6" applyBorder="1" applyAlignment="1">
      <alignment vertical="center" shrinkToFit="1"/>
    </xf>
    <xf numFmtId="0" fontId="14" fillId="0" borderId="89" xfId="6" applyFont="1" applyBorder="1" applyAlignment="1">
      <alignment vertical="center" shrinkToFit="1"/>
    </xf>
    <xf numFmtId="0" fontId="17" fillId="0" borderId="90" xfId="6" applyFont="1" applyBorder="1" applyAlignment="1">
      <alignment vertical="center" shrinkToFit="1"/>
    </xf>
    <xf numFmtId="0" fontId="3" fillId="0" borderId="12" xfId="6" applyBorder="1" applyAlignment="1">
      <alignment horizontal="center" vertical="center" shrinkToFit="1"/>
    </xf>
    <xf numFmtId="56" fontId="3" fillId="0" borderId="0" xfId="6" applyNumberFormat="1" applyAlignment="1">
      <alignment horizontal="center" vertical="center" shrinkToFit="1"/>
    </xf>
    <xf numFmtId="0" fontId="17" fillId="0" borderId="0" xfId="6" applyFont="1" applyAlignment="1">
      <alignment vertical="center" shrinkToFit="1"/>
    </xf>
    <xf numFmtId="0" fontId="11" fillId="0" borderId="0" xfId="6" applyFont="1" applyAlignment="1">
      <alignment vertical="center" shrinkToFit="1"/>
    </xf>
  </cellXfs>
  <cellStyles count="9">
    <cellStyle name="通貨 2" xfId="7" xr:uid="{00000000-0005-0000-0000-000000000000}"/>
    <cellStyle name="通貨 3" xfId="3" xr:uid="{00000000-0005-0000-0000-000001000000}"/>
    <cellStyle name="標準" xfId="0" builtinId="0"/>
    <cellStyle name="標準 2" xfId="1" xr:uid="{00000000-0005-0000-0000-000003000000}"/>
    <cellStyle name="標準 2 2" xfId="6" xr:uid="{00000000-0005-0000-0000-000004000000}"/>
    <cellStyle name="標準 3" xfId="2" xr:uid="{00000000-0005-0000-0000-000005000000}"/>
    <cellStyle name="標準 3 2" xfId="8" xr:uid="{00000000-0005-0000-0000-000006000000}"/>
    <cellStyle name="標準 3 3" xfId="5" xr:uid="{00000000-0005-0000-0000-000007000000}"/>
    <cellStyle name="標準 4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12</xdr:col>
      <xdr:colOff>0</xdr:colOff>
      <xdr:row>15</xdr:row>
      <xdr:rowOff>6350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397D5D-BEA3-4F1A-86CF-9D07F7C97762}"/>
            </a:ext>
          </a:extLst>
        </xdr:cNvPr>
        <xdr:cNvSpPr>
          <a:spLocks noChangeShapeType="1"/>
        </xdr:cNvSpPr>
      </xdr:nvSpPr>
      <xdr:spPr bwMode="auto">
        <a:xfrm flipH="1">
          <a:off x="1057275" y="1200150"/>
          <a:ext cx="1028700" cy="1377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19050</xdr:rowOff>
    </xdr:from>
    <xdr:to>
      <xdr:col>18</xdr:col>
      <xdr:colOff>6350</xdr:colOff>
      <xdr:row>15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D356BAC-E414-4FC3-9160-90838394DB05}"/>
            </a:ext>
          </a:extLst>
        </xdr:cNvPr>
        <xdr:cNvSpPr>
          <a:spLocks noChangeShapeType="1"/>
        </xdr:cNvSpPr>
      </xdr:nvSpPr>
      <xdr:spPr bwMode="auto">
        <a:xfrm>
          <a:off x="1057275" y="2590800"/>
          <a:ext cx="206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</xdr:row>
      <xdr:rowOff>19050</xdr:rowOff>
    </xdr:from>
    <xdr:to>
      <xdr:col>18</xdr:col>
      <xdr:colOff>6350</xdr:colOff>
      <xdr:row>15</xdr:row>
      <xdr:rowOff>19050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D891116-8621-47D1-931B-63CC2DDF3AB3}"/>
            </a:ext>
          </a:extLst>
        </xdr:cNvPr>
        <xdr:cNvSpPr>
          <a:spLocks noChangeShapeType="1"/>
        </xdr:cNvSpPr>
      </xdr:nvSpPr>
      <xdr:spPr bwMode="auto">
        <a:xfrm>
          <a:off x="2066925" y="1219200"/>
          <a:ext cx="10541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215900</xdr:rowOff>
    </xdr:from>
    <xdr:to>
      <xdr:col>36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F45DA13-0D9A-40FA-AAF3-A474C16BE7F3}"/>
            </a:ext>
          </a:extLst>
        </xdr:cNvPr>
        <xdr:cNvSpPr>
          <a:spLocks noChangeShapeType="1"/>
        </xdr:cNvSpPr>
      </xdr:nvSpPr>
      <xdr:spPr bwMode="auto">
        <a:xfrm flipH="1">
          <a:off x="5172075" y="1196975"/>
          <a:ext cx="1028700" cy="137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15</xdr:row>
      <xdr:rowOff>6350</xdr:rowOff>
    </xdr:from>
    <xdr:to>
      <xdr:col>42</xdr:col>
      <xdr:colOff>6350</xdr:colOff>
      <xdr:row>15</xdr:row>
      <xdr:rowOff>6350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756F6799-AF4A-4D57-847B-22937993032D}"/>
            </a:ext>
          </a:extLst>
        </xdr:cNvPr>
        <xdr:cNvSpPr>
          <a:spLocks noChangeShapeType="1"/>
        </xdr:cNvSpPr>
      </xdr:nvSpPr>
      <xdr:spPr bwMode="auto">
        <a:xfrm>
          <a:off x="5172075" y="2578100"/>
          <a:ext cx="206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</xdr:row>
      <xdr:rowOff>6350</xdr:rowOff>
    </xdr:from>
    <xdr:to>
      <xdr:col>42</xdr:col>
      <xdr:colOff>6350</xdr:colOff>
      <xdr:row>15</xdr:row>
      <xdr:rowOff>6350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25491C8-599D-4F66-A4D0-F6807FE67D5B}"/>
            </a:ext>
          </a:extLst>
        </xdr:cNvPr>
        <xdr:cNvSpPr>
          <a:spLocks noChangeShapeType="1"/>
        </xdr:cNvSpPr>
      </xdr:nvSpPr>
      <xdr:spPr bwMode="auto">
        <a:xfrm>
          <a:off x="6181725" y="1206500"/>
          <a:ext cx="10541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215900</xdr:rowOff>
    </xdr:from>
    <xdr:to>
      <xdr:col>60</xdr:col>
      <xdr:colOff>0</xdr:colOff>
      <xdr:row>15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8CBB123-9203-4DAB-B6CA-5E5D1736C2D3}"/>
            </a:ext>
          </a:extLst>
        </xdr:cNvPr>
        <xdr:cNvSpPr>
          <a:spLocks noChangeShapeType="1"/>
        </xdr:cNvSpPr>
      </xdr:nvSpPr>
      <xdr:spPr bwMode="auto">
        <a:xfrm flipH="1">
          <a:off x="9286875" y="1196975"/>
          <a:ext cx="1028700" cy="137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15</xdr:row>
      <xdr:rowOff>6350</xdr:rowOff>
    </xdr:from>
    <xdr:to>
      <xdr:col>66</xdr:col>
      <xdr:colOff>6350</xdr:colOff>
      <xdr:row>15</xdr:row>
      <xdr:rowOff>6350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8C5F46B2-38A5-4471-9860-159211E5D9F6}"/>
            </a:ext>
          </a:extLst>
        </xdr:cNvPr>
        <xdr:cNvSpPr>
          <a:spLocks noChangeShapeType="1"/>
        </xdr:cNvSpPr>
      </xdr:nvSpPr>
      <xdr:spPr bwMode="auto">
        <a:xfrm>
          <a:off x="9286875" y="2578100"/>
          <a:ext cx="206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152400</xdr:colOff>
      <xdr:row>7</xdr:row>
      <xdr:rowOff>6350</xdr:rowOff>
    </xdr:from>
    <xdr:to>
      <xdr:col>66</xdr:col>
      <xdr:colOff>6350</xdr:colOff>
      <xdr:row>15</xdr:row>
      <xdr:rowOff>6350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1FCCDA88-9C8D-4F63-AAB6-9402F8E00063}"/>
            </a:ext>
          </a:extLst>
        </xdr:cNvPr>
        <xdr:cNvSpPr>
          <a:spLocks noChangeShapeType="1"/>
        </xdr:cNvSpPr>
      </xdr:nvSpPr>
      <xdr:spPr bwMode="auto">
        <a:xfrm>
          <a:off x="10296525" y="1206500"/>
          <a:ext cx="10541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12</xdr:col>
      <xdr:colOff>0</xdr:colOff>
      <xdr:row>38</xdr:row>
      <xdr:rowOff>6350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64FF8E54-677D-42B8-835B-1D65DBCB39E4}"/>
            </a:ext>
          </a:extLst>
        </xdr:cNvPr>
        <xdr:cNvSpPr>
          <a:spLocks noChangeShapeType="1"/>
        </xdr:cNvSpPr>
      </xdr:nvSpPr>
      <xdr:spPr bwMode="auto">
        <a:xfrm flipH="1">
          <a:off x="1057275" y="5143500"/>
          <a:ext cx="1028700" cy="1377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19050</xdr:rowOff>
    </xdr:from>
    <xdr:to>
      <xdr:col>18</xdr:col>
      <xdr:colOff>6350</xdr:colOff>
      <xdr:row>38</xdr:row>
      <xdr:rowOff>19050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66B3EFB-27B2-481D-8545-C4056873B0D7}"/>
            </a:ext>
          </a:extLst>
        </xdr:cNvPr>
        <xdr:cNvSpPr>
          <a:spLocks noChangeShapeType="1"/>
        </xdr:cNvSpPr>
      </xdr:nvSpPr>
      <xdr:spPr bwMode="auto">
        <a:xfrm>
          <a:off x="1057275" y="6534150"/>
          <a:ext cx="206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30</xdr:row>
      <xdr:rowOff>19050</xdr:rowOff>
    </xdr:from>
    <xdr:to>
      <xdr:col>18</xdr:col>
      <xdr:colOff>6350</xdr:colOff>
      <xdr:row>38</xdr:row>
      <xdr:rowOff>19050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624D4A9D-866F-4FF8-B189-C9E9F8C4AE9A}"/>
            </a:ext>
          </a:extLst>
        </xdr:cNvPr>
        <xdr:cNvSpPr>
          <a:spLocks noChangeShapeType="1"/>
        </xdr:cNvSpPr>
      </xdr:nvSpPr>
      <xdr:spPr bwMode="auto">
        <a:xfrm>
          <a:off x="2066925" y="5162550"/>
          <a:ext cx="10541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215900</xdr:rowOff>
    </xdr:from>
    <xdr:to>
      <xdr:col>36</xdr:col>
      <xdr:colOff>0</xdr:colOff>
      <xdr:row>38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EBE82C80-77CB-4C56-9AFD-5B2B708B0477}"/>
            </a:ext>
          </a:extLst>
        </xdr:cNvPr>
        <xdr:cNvSpPr>
          <a:spLocks noChangeShapeType="1"/>
        </xdr:cNvSpPr>
      </xdr:nvSpPr>
      <xdr:spPr bwMode="auto">
        <a:xfrm flipH="1">
          <a:off x="5172075" y="5140325"/>
          <a:ext cx="1028700" cy="137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6350</xdr:rowOff>
    </xdr:from>
    <xdr:to>
      <xdr:col>42</xdr:col>
      <xdr:colOff>6350</xdr:colOff>
      <xdr:row>38</xdr:row>
      <xdr:rowOff>6350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4D229FC1-152D-4D69-AC1B-976C4997EE96}"/>
            </a:ext>
          </a:extLst>
        </xdr:cNvPr>
        <xdr:cNvSpPr>
          <a:spLocks noChangeShapeType="1"/>
        </xdr:cNvSpPr>
      </xdr:nvSpPr>
      <xdr:spPr bwMode="auto">
        <a:xfrm>
          <a:off x="5172075" y="6521450"/>
          <a:ext cx="206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30</xdr:row>
      <xdr:rowOff>6350</xdr:rowOff>
    </xdr:from>
    <xdr:to>
      <xdr:col>42</xdr:col>
      <xdr:colOff>6350</xdr:colOff>
      <xdr:row>38</xdr:row>
      <xdr:rowOff>6350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6743580E-9916-42FD-AC7A-83E6CB8119E1}"/>
            </a:ext>
          </a:extLst>
        </xdr:cNvPr>
        <xdr:cNvSpPr>
          <a:spLocks noChangeShapeType="1"/>
        </xdr:cNvSpPr>
      </xdr:nvSpPr>
      <xdr:spPr bwMode="auto">
        <a:xfrm>
          <a:off x="6181725" y="5149850"/>
          <a:ext cx="10541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29</xdr:row>
      <xdr:rowOff>215900</xdr:rowOff>
    </xdr:from>
    <xdr:to>
      <xdr:col>60</xdr:col>
      <xdr:colOff>0</xdr:colOff>
      <xdr:row>38</xdr:row>
      <xdr:rowOff>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ADC107E9-42E9-4B46-8AA9-591BFB68C184}"/>
            </a:ext>
          </a:extLst>
        </xdr:cNvPr>
        <xdr:cNvSpPr>
          <a:spLocks noChangeShapeType="1"/>
        </xdr:cNvSpPr>
      </xdr:nvSpPr>
      <xdr:spPr bwMode="auto">
        <a:xfrm flipH="1">
          <a:off x="9286875" y="5140325"/>
          <a:ext cx="1028700" cy="137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38</xdr:row>
      <xdr:rowOff>6350</xdr:rowOff>
    </xdr:from>
    <xdr:to>
      <xdr:col>66</xdr:col>
      <xdr:colOff>6350</xdr:colOff>
      <xdr:row>38</xdr:row>
      <xdr:rowOff>6350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555FA58A-D7ED-4445-8687-8A0D33C2AA64}"/>
            </a:ext>
          </a:extLst>
        </xdr:cNvPr>
        <xdr:cNvSpPr>
          <a:spLocks noChangeShapeType="1"/>
        </xdr:cNvSpPr>
      </xdr:nvSpPr>
      <xdr:spPr bwMode="auto">
        <a:xfrm>
          <a:off x="9286875" y="6521450"/>
          <a:ext cx="206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152400</xdr:colOff>
      <xdr:row>30</xdr:row>
      <xdr:rowOff>6350</xdr:rowOff>
    </xdr:from>
    <xdr:to>
      <xdr:col>66</xdr:col>
      <xdr:colOff>6350</xdr:colOff>
      <xdr:row>38</xdr:row>
      <xdr:rowOff>6350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D75A4352-AF58-475F-AEE0-4E71210F9B22}"/>
            </a:ext>
          </a:extLst>
        </xdr:cNvPr>
        <xdr:cNvSpPr>
          <a:spLocks noChangeShapeType="1"/>
        </xdr:cNvSpPr>
      </xdr:nvSpPr>
      <xdr:spPr bwMode="auto">
        <a:xfrm>
          <a:off x="10296525" y="5149850"/>
          <a:ext cx="1054100" cy="137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56029</xdr:colOff>
      <xdr:row>15</xdr:row>
      <xdr:rowOff>11205</xdr:rowOff>
    </xdr:from>
    <xdr:to>
      <xdr:col>18</xdr:col>
      <xdr:colOff>6350</xdr:colOff>
      <xdr:row>15</xdr:row>
      <xdr:rowOff>19050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7C3C7CA-E6DF-402E-BECC-BC050E56B316}"/>
            </a:ext>
          </a:extLst>
        </xdr:cNvPr>
        <xdr:cNvCxnSpPr>
          <a:stCxn id="4" idx="1"/>
        </xdr:cNvCxnSpPr>
      </xdr:nvCxnSpPr>
      <xdr:spPr>
        <a:xfrm flipH="1" flipV="1">
          <a:off x="2484904" y="2582955"/>
          <a:ext cx="636121" cy="78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89647</xdr:colOff>
      <xdr:row>12</xdr:row>
      <xdr:rowOff>0</xdr:rowOff>
    </xdr:from>
    <xdr:to>
      <xdr:col>18</xdr:col>
      <xdr:colOff>6350</xdr:colOff>
      <xdr:row>15</xdr:row>
      <xdr:rowOff>19050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8F5AE0B-CB1F-405D-984A-C127032DD5CB}"/>
            </a:ext>
          </a:extLst>
        </xdr:cNvPr>
        <xdr:cNvCxnSpPr>
          <a:stCxn id="4" idx="1"/>
        </xdr:cNvCxnSpPr>
      </xdr:nvCxnSpPr>
      <xdr:spPr>
        <a:xfrm flipH="1" flipV="1">
          <a:off x="2689972" y="2057400"/>
          <a:ext cx="431053" cy="53340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145677</xdr:colOff>
      <xdr:row>11</xdr:row>
      <xdr:rowOff>145676</xdr:rowOff>
    </xdr:from>
    <xdr:to>
      <xdr:col>8</xdr:col>
      <xdr:colOff>62380</xdr:colOff>
      <xdr:row>14</xdr:row>
      <xdr:rowOff>164727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33F3C5C9-E69C-4440-8F14-7019C484030C}"/>
            </a:ext>
          </a:extLst>
        </xdr:cNvPr>
        <xdr:cNvCxnSpPr/>
      </xdr:nvCxnSpPr>
      <xdr:spPr>
        <a:xfrm flipV="1">
          <a:off x="1031502" y="2031626"/>
          <a:ext cx="431053" cy="53340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89648</xdr:colOff>
      <xdr:row>7</xdr:row>
      <xdr:rowOff>22412</xdr:rowOff>
    </xdr:from>
    <xdr:to>
      <xdr:col>36</xdr:col>
      <xdr:colOff>6351</xdr:colOff>
      <xdr:row>10</xdr:row>
      <xdr:rowOff>41463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F497489B-D5A1-45CB-91E3-8F9A131B2DF3}"/>
            </a:ext>
          </a:extLst>
        </xdr:cNvPr>
        <xdr:cNvCxnSpPr/>
      </xdr:nvCxnSpPr>
      <xdr:spPr>
        <a:xfrm flipV="1">
          <a:off x="5776073" y="1222562"/>
          <a:ext cx="431053" cy="53340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78441</xdr:colOff>
      <xdr:row>14</xdr:row>
      <xdr:rowOff>168087</xdr:rowOff>
    </xdr:from>
    <xdr:to>
      <xdr:col>42</xdr:col>
      <xdr:colOff>28762</xdr:colOff>
      <xdr:row>15</xdr:row>
      <xdr:rowOff>7843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D6C44285-1F28-49A4-953F-9C0992A809F1}"/>
            </a:ext>
          </a:extLst>
        </xdr:cNvPr>
        <xdr:cNvCxnSpPr/>
      </xdr:nvCxnSpPr>
      <xdr:spPr>
        <a:xfrm flipH="1" flipV="1">
          <a:off x="6622116" y="2568387"/>
          <a:ext cx="636121" cy="11206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112059</xdr:colOff>
      <xdr:row>11</xdr:row>
      <xdr:rowOff>156881</xdr:rowOff>
    </xdr:from>
    <xdr:to>
      <xdr:col>42</xdr:col>
      <xdr:colOff>28762</xdr:colOff>
      <xdr:row>15</xdr:row>
      <xdr:rowOff>7843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9C56E064-22F4-4F50-92CD-05229C067A0E}"/>
            </a:ext>
          </a:extLst>
        </xdr:cNvPr>
        <xdr:cNvCxnSpPr/>
      </xdr:nvCxnSpPr>
      <xdr:spPr>
        <a:xfrm flipH="1" flipV="1">
          <a:off x="6827184" y="2042831"/>
          <a:ext cx="431053" cy="536762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123265</xdr:colOff>
      <xdr:row>15</xdr:row>
      <xdr:rowOff>-1</xdr:rowOff>
    </xdr:from>
    <xdr:to>
      <xdr:col>57</xdr:col>
      <xdr:colOff>73586</xdr:colOff>
      <xdr:row>15</xdr:row>
      <xdr:rowOff>7844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D2400ABE-027E-4DD0-9F6C-CFC3689741C8}"/>
            </a:ext>
          </a:extLst>
        </xdr:cNvPr>
        <xdr:cNvCxnSpPr/>
      </xdr:nvCxnSpPr>
      <xdr:spPr>
        <a:xfrm flipV="1">
          <a:off x="9238690" y="2571749"/>
          <a:ext cx="636121" cy="78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145675</xdr:colOff>
      <xdr:row>11</xdr:row>
      <xdr:rowOff>156882</xdr:rowOff>
    </xdr:from>
    <xdr:to>
      <xdr:col>56</xdr:col>
      <xdr:colOff>62378</xdr:colOff>
      <xdr:row>15</xdr:row>
      <xdr:rowOff>7844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8D375834-5706-4F6F-A8F4-95FE5CFA8D75}"/>
            </a:ext>
          </a:extLst>
        </xdr:cNvPr>
        <xdr:cNvCxnSpPr/>
      </xdr:nvCxnSpPr>
      <xdr:spPr>
        <a:xfrm flipV="1">
          <a:off x="9261100" y="2042832"/>
          <a:ext cx="431053" cy="536762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91514</xdr:colOff>
      <xdr:row>11</xdr:row>
      <xdr:rowOff>146298</xdr:rowOff>
    </xdr:from>
    <xdr:to>
      <xdr:col>66</xdr:col>
      <xdr:colOff>8218</xdr:colOff>
      <xdr:row>14</xdr:row>
      <xdr:rowOff>166593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44F313D-A792-4EB7-AF9D-1C57BE94DD0F}"/>
            </a:ext>
          </a:extLst>
        </xdr:cNvPr>
        <xdr:cNvCxnSpPr/>
      </xdr:nvCxnSpPr>
      <xdr:spPr>
        <a:xfrm flipH="1" flipV="1">
          <a:off x="10921439" y="2032248"/>
          <a:ext cx="431054" cy="5346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8094</xdr:colOff>
      <xdr:row>35</xdr:row>
      <xdr:rowOff>0</xdr:rowOff>
    </xdr:from>
    <xdr:to>
      <xdr:col>8</xdr:col>
      <xdr:colOff>52916</xdr:colOff>
      <xdr:row>37</xdr:row>
      <xdr:rowOff>164729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42E0961-CA6A-4758-833E-E6E327FBF464}"/>
            </a:ext>
          </a:extLst>
        </xdr:cNvPr>
        <xdr:cNvCxnSpPr/>
      </xdr:nvCxnSpPr>
      <xdr:spPr>
        <a:xfrm flipV="1">
          <a:off x="1065369" y="6000750"/>
          <a:ext cx="387722" cy="507629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156260</xdr:colOff>
      <xdr:row>35</xdr:row>
      <xdr:rowOff>10583</xdr:rowOff>
    </xdr:from>
    <xdr:to>
      <xdr:col>32</xdr:col>
      <xdr:colOff>31749</xdr:colOff>
      <xdr:row>38</xdr:row>
      <xdr:rowOff>5978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B7DBFD78-BBC0-439C-BF0D-9B6A0541606A}"/>
            </a:ext>
          </a:extLst>
        </xdr:cNvPr>
        <xdr:cNvCxnSpPr/>
      </xdr:nvCxnSpPr>
      <xdr:spPr>
        <a:xfrm flipV="1">
          <a:off x="5156885" y="6011333"/>
          <a:ext cx="389839" cy="5097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103344</xdr:colOff>
      <xdr:row>30</xdr:row>
      <xdr:rowOff>21166</xdr:rowOff>
    </xdr:from>
    <xdr:to>
      <xdr:col>59</xdr:col>
      <xdr:colOff>148166</xdr:colOff>
      <xdr:row>33</xdr:row>
      <xdr:rowOff>16561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D514BC95-ED2B-4F04-90FD-09FDE743DA45}"/>
            </a:ext>
          </a:extLst>
        </xdr:cNvPr>
        <xdr:cNvCxnSpPr/>
      </xdr:nvCxnSpPr>
      <xdr:spPr>
        <a:xfrm flipV="1">
          <a:off x="9904569" y="5164666"/>
          <a:ext cx="387722" cy="5097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3113</xdr:colOff>
      <xdr:row>38</xdr:row>
      <xdr:rowOff>11204</xdr:rowOff>
    </xdr:from>
    <xdr:to>
      <xdr:col>57</xdr:col>
      <xdr:colOff>122767</xdr:colOff>
      <xdr:row>38</xdr:row>
      <xdr:rowOff>19049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630E0721-A0CA-4498-B652-3BFADED79382}"/>
            </a:ext>
          </a:extLst>
        </xdr:cNvPr>
        <xdr:cNvCxnSpPr/>
      </xdr:nvCxnSpPr>
      <xdr:spPr>
        <a:xfrm flipH="1" flipV="1">
          <a:off x="9289988" y="6526304"/>
          <a:ext cx="634004" cy="78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13697</xdr:colOff>
      <xdr:row>38</xdr:row>
      <xdr:rowOff>621</xdr:rowOff>
    </xdr:from>
    <xdr:to>
      <xdr:col>9</xdr:col>
      <xdr:colOff>133351</xdr:colOff>
      <xdr:row>38</xdr:row>
      <xdr:rowOff>8466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1F897527-C8BB-416D-9B83-18932BF9A986}"/>
            </a:ext>
          </a:extLst>
        </xdr:cNvPr>
        <xdr:cNvCxnSpPr/>
      </xdr:nvCxnSpPr>
      <xdr:spPr>
        <a:xfrm flipH="1" flipV="1">
          <a:off x="1070972" y="6515721"/>
          <a:ext cx="634004" cy="78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161863</xdr:colOff>
      <xdr:row>38</xdr:row>
      <xdr:rowOff>621</xdr:rowOff>
    </xdr:from>
    <xdr:to>
      <xdr:col>33</xdr:col>
      <xdr:colOff>112184</xdr:colOff>
      <xdr:row>38</xdr:row>
      <xdr:rowOff>8466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D2659C68-5508-499B-B609-E8FFDBCF6222}"/>
            </a:ext>
          </a:extLst>
        </xdr:cNvPr>
        <xdr:cNvCxnSpPr/>
      </xdr:nvCxnSpPr>
      <xdr:spPr>
        <a:xfrm flipH="1" flipV="1">
          <a:off x="5162488" y="6515721"/>
          <a:ext cx="636121" cy="78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165597</xdr:colOff>
      <xdr:row>30</xdr:row>
      <xdr:rowOff>8715</xdr:rowOff>
    </xdr:from>
    <xdr:to>
      <xdr:col>62</xdr:col>
      <xdr:colOff>82301</xdr:colOff>
      <xdr:row>33</xdr:row>
      <xdr:rowOff>29010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A060A6E4-D71B-43B5-A4CD-091C65EAD0F3}"/>
            </a:ext>
          </a:extLst>
        </xdr:cNvPr>
        <xdr:cNvCxnSpPr/>
      </xdr:nvCxnSpPr>
      <xdr:spPr>
        <a:xfrm flipH="1" flipV="1">
          <a:off x="10309722" y="5152215"/>
          <a:ext cx="431054" cy="5346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133847</xdr:colOff>
      <xdr:row>29</xdr:row>
      <xdr:rowOff>167465</xdr:rowOff>
    </xdr:from>
    <xdr:to>
      <xdr:col>38</xdr:col>
      <xdr:colOff>50551</xdr:colOff>
      <xdr:row>33</xdr:row>
      <xdr:rowOff>18427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4673D631-19E7-401A-B4EA-8C1FC72F6B10}"/>
            </a:ext>
          </a:extLst>
        </xdr:cNvPr>
        <xdr:cNvCxnSpPr/>
      </xdr:nvCxnSpPr>
      <xdr:spPr>
        <a:xfrm flipH="1" flipV="1">
          <a:off x="6163172" y="5139515"/>
          <a:ext cx="431054" cy="536762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144431</xdr:colOff>
      <xdr:row>30</xdr:row>
      <xdr:rowOff>19299</xdr:rowOff>
    </xdr:from>
    <xdr:to>
      <xdr:col>14</xdr:col>
      <xdr:colOff>61135</xdr:colOff>
      <xdr:row>33</xdr:row>
      <xdr:rowOff>39594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F3E7C784-41DE-4254-95B5-0460E77F6A50}"/>
            </a:ext>
          </a:extLst>
        </xdr:cNvPr>
        <xdr:cNvCxnSpPr/>
      </xdr:nvCxnSpPr>
      <xdr:spPr>
        <a:xfrm flipH="1" flipV="1">
          <a:off x="2058956" y="5162799"/>
          <a:ext cx="431054" cy="534645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8</xdr:row>
      <xdr:rowOff>85725</xdr:rowOff>
    </xdr:from>
    <xdr:to>
      <xdr:col>8</xdr:col>
      <xdr:colOff>1</xdr:colOff>
      <xdr:row>12</xdr:row>
      <xdr:rowOff>127086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582B442-CA05-4E83-BF3A-198FA1660295}"/>
            </a:ext>
          </a:extLst>
        </xdr:cNvPr>
        <xdr:cNvGrpSpPr/>
      </xdr:nvGrpSpPr>
      <xdr:grpSpPr>
        <a:xfrm>
          <a:off x="3119439" y="2395538"/>
          <a:ext cx="821531" cy="1041486"/>
          <a:chOff x="685800" y="209550"/>
          <a:chExt cx="1619250" cy="1325336"/>
        </a:xfrm>
      </xdr:grpSpPr>
      <xdr:sp macro="" textlink="">
        <xdr:nvSpPr>
          <xdr:cNvPr id="3" name="WordArt 200">
            <a:extLst>
              <a:ext uri="{FF2B5EF4-FFF2-40B4-BE49-F238E27FC236}">
                <a16:creationId xmlns:a16="http://schemas.microsoft.com/office/drawing/2014/main" id="{D7ABAC3D-F4AF-4C4D-A660-3FF3B98048A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4" name="WordArt 201">
            <a:extLst>
              <a:ext uri="{FF2B5EF4-FFF2-40B4-BE49-F238E27FC236}">
                <a16:creationId xmlns:a16="http://schemas.microsoft.com/office/drawing/2014/main" id="{3299776C-0A02-4202-9D92-60A99507E6AD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13</xdr:row>
      <xdr:rowOff>85725</xdr:rowOff>
    </xdr:from>
    <xdr:to>
      <xdr:col>17</xdr:col>
      <xdr:colOff>19050</xdr:colOff>
      <xdr:row>17</xdr:row>
      <xdr:rowOff>69936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BA10C47-6626-4EC4-80A3-80A99A087B08}"/>
            </a:ext>
          </a:extLst>
        </xdr:cNvPr>
        <xdr:cNvGrpSpPr/>
      </xdr:nvGrpSpPr>
      <xdr:grpSpPr>
        <a:xfrm>
          <a:off x="4488656" y="3645694"/>
          <a:ext cx="840582" cy="984336"/>
          <a:chOff x="685800" y="209550"/>
          <a:chExt cx="1619250" cy="1325336"/>
        </a:xfrm>
      </xdr:grpSpPr>
      <xdr:sp macro="" textlink="">
        <xdr:nvSpPr>
          <xdr:cNvPr id="6" name="WordArt 200">
            <a:extLst>
              <a:ext uri="{FF2B5EF4-FFF2-40B4-BE49-F238E27FC236}">
                <a16:creationId xmlns:a16="http://schemas.microsoft.com/office/drawing/2014/main" id="{AE1A83BF-5F37-4279-8407-75AB85B5B1F5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7" name="WordArt 201">
            <a:extLst>
              <a:ext uri="{FF2B5EF4-FFF2-40B4-BE49-F238E27FC236}">
                <a16:creationId xmlns:a16="http://schemas.microsoft.com/office/drawing/2014/main" id="{9591EC01-DA34-4A6E-9A2B-48EB80712DB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18</xdr:row>
      <xdr:rowOff>85725</xdr:rowOff>
    </xdr:from>
    <xdr:to>
      <xdr:col>26</xdr:col>
      <xdr:colOff>19050</xdr:colOff>
      <xdr:row>22</xdr:row>
      <xdr:rowOff>69936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DC5504C-2DD7-4F6A-8E4C-A264A06BB40D}"/>
            </a:ext>
          </a:extLst>
        </xdr:cNvPr>
        <xdr:cNvGrpSpPr/>
      </xdr:nvGrpSpPr>
      <xdr:grpSpPr>
        <a:xfrm>
          <a:off x="5857875" y="4895850"/>
          <a:ext cx="840581" cy="984336"/>
          <a:chOff x="685800" y="209550"/>
          <a:chExt cx="1619250" cy="1325336"/>
        </a:xfrm>
      </xdr:grpSpPr>
      <xdr:sp macro="" textlink="">
        <xdr:nvSpPr>
          <xdr:cNvPr id="9" name="WordArt 200">
            <a:extLst>
              <a:ext uri="{FF2B5EF4-FFF2-40B4-BE49-F238E27FC236}">
                <a16:creationId xmlns:a16="http://schemas.microsoft.com/office/drawing/2014/main" id="{1ADCF8FE-CA97-4784-A749-C7C616DBD67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0" name="WordArt 201">
            <a:extLst>
              <a:ext uri="{FF2B5EF4-FFF2-40B4-BE49-F238E27FC236}">
                <a16:creationId xmlns:a16="http://schemas.microsoft.com/office/drawing/2014/main" id="{85E06053-FE94-419F-9030-3B60AA2278B8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1</xdr:colOff>
      <xdr:row>32</xdr:row>
      <xdr:rowOff>85725</xdr:rowOff>
    </xdr:from>
    <xdr:to>
      <xdr:col>8</xdr:col>
      <xdr:colOff>1</xdr:colOff>
      <xdr:row>36</xdr:row>
      <xdr:rowOff>127086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190F41AA-C43D-464B-9F4B-EEC342E47BB4}"/>
            </a:ext>
          </a:extLst>
        </xdr:cNvPr>
        <xdr:cNvGrpSpPr/>
      </xdr:nvGrpSpPr>
      <xdr:grpSpPr>
        <a:xfrm>
          <a:off x="3119439" y="8991600"/>
          <a:ext cx="821531" cy="1041486"/>
          <a:chOff x="685800" y="209550"/>
          <a:chExt cx="1619250" cy="1325336"/>
        </a:xfrm>
      </xdr:grpSpPr>
      <xdr:sp macro="" textlink="">
        <xdr:nvSpPr>
          <xdr:cNvPr id="30" name="WordArt 200">
            <a:extLst>
              <a:ext uri="{FF2B5EF4-FFF2-40B4-BE49-F238E27FC236}">
                <a16:creationId xmlns:a16="http://schemas.microsoft.com/office/drawing/2014/main" id="{E99254FA-AFB0-411F-8FA4-86690CBF80B1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31" name="WordArt 201">
            <a:extLst>
              <a:ext uri="{FF2B5EF4-FFF2-40B4-BE49-F238E27FC236}">
                <a16:creationId xmlns:a16="http://schemas.microsoft.com/office/drawing/2014/main" id="{37152FBB-55D2-4855-BC7B-776FFCF82E13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37</xdr:row>
      <xdr:rowOff>85725</xdr:rowOff>
    </xdr:from>
    <xdr:to>
      <xdr:col>17</xdr:col>
      <xdr:colOff>19050</xdr:colOff>
      <xdr:row>41</xdr:row>
      <xdr:rowOff>69936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E3D851EA-82F4-4851-88F4-826B796A78CD}"/>
            </a:ext>
          </a:extLst>
        </xdr:cNvPr>
        <xdr:cNvGrpSpPr/>
      </xdr:nvGrpSpPr>
      <xdr:grpSpPr>
        <a:xfrm>
          <a:off x="4488656" y="10241756"/>
          <a:ext cx="840582" cy="984336"/>
          <a:chOff x="685800" y="209550"/>
          <a:chExt cx="1619250" cy="1325336"/>
        </a:xfrm>
      </xdr:grpSpPr>
      <xdr:sp macro="" textlink="">
        <xdr:nvSpPr>
          <xdr:cNvPr id="33" name="WordArt 200">
            <a:extLst>
              <a:ext uri="{FF2B5EF4-FFF2-40B4-BE49-F238E27FC236}">
                <a16:creationId xmlns:a16="http://schemas.microsoft.com/office/drawing/2014/main" id="{D5FA6B02-D6F7-4C02-8BE6-A27863BACDA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34" name="WordArt 201">
            <a:extLst>
              <a:ext uri="{FF2B5EF4-FFF2-40B4-BE49-F238E27FC236}">
                <a16:creationId xmlns:a16="http://schemas.microsoft.com/office/drawing/2014/main" id="{69F2F2A5-3203-4CFB-A45E-20E1805CA6A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42</xdr:row>
      <xdr:rowOff>85725</xdr:rowOff>
    </xdr:from>
    <xdr:to>
      <xdr:col>26</xdr:col>
      <xdr:colOff>19050</xdr:colOff>
      <xdr:row>46</xdr:row>
      <xdr:rowOff>69936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BB2FED12-23D1-4AE6-824B-170D621F6289}"/>
            </a:ext>
          </a:extLst>
        </xdr:cNvPr>
        <xdr:cNvGrpSpPr/>
      </xdr:nvGrpSpPr>
      <xdr:grpSpPr>
        <a:xfrm>
          <a:off x="5857875" y="11491913"/>
          <a:ext cx="840581" cy="984336"/>
          <a:chOff x="685800" y="209550"/>
          <a:chExt cx="1619250" cy="1325336"/>
        </a:xfrm>
      </xdr:grpSpPr>
      <xdr:sp macro="" textlink="">
        <xdr:nvSpPr>
          <xdr:cNvPr id="36" name="WordArt 200">
            <a:extLst>
              <a:ext uri="{FF2B5EF4-FFF2-40B4-BE49-F238E27FC236}">
                <a16:creationId xmlns:a16="http://schemas.microsoft.com/office/drawing/2014/main" id="{67A1FDDC-4811-42A9-86F0-188EB40F4A82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37" name="WordArt 201">
            <a:extLst>
              <a:ext uri="{FF2B5EF4-FFF2-40B4-BE49-F238E27FC236}">
                <a16:creationId xmlns:a16="http://schemas.microsoft.com/office/drawing/2014/main" id="{D5168443-5507-4A43-BDEB-F31A895218A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1</xdr:colOff>
      <xdr:row>56</xdr:row>
      <xdr:rowOff>85725</xdr:rowOff>
    </xdr:from>
    <xdr:to>
      <xdr:col>8</xdr:col>
      <xdr:colOff>1</xdr:colOff>
      <xdr:row>60</xdr:row>
      <xdr:rowOff>127086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1E5C8DF1-7280-4707-B5E2-5947441DD5B2}"/>
            </a:ext>
          </a:extLst>
        </xdr:cNvPr>
        <xdr:cNvGrpSpPr/>
      </xdr:nvGrpSpPr>
      <xdr:grpSpPr>
        <a:xfrm>
          <a:off x="3119439" y="15587663"/>
          <a:ext cx="821531" cy="1041486"/>
          <a:chOff x="685800" y="209550"/>
          <a:chExt cx="1619250" cy="1325336"/>
        </a:xfrm>
      </xdr:grpSpPr>
      <xdr:sp macro="" textlink="">
        <xdr:nvSpPr>
          <xdr:cNvPr id="39" name="WordArt 200">
            <a:extLst>
              <a:ext uri="{FF2B5EF4-FFF2-40B4-BE49-F238E27FC236}">
                <a16:creationId xmlns:a16="http://schemas.microsoft.com/office/drawing/2014/main" id="{B1E1123B-C646-4128-96C3-5673A8688B65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40" name="WordArt 201">
            <a:extLst>
              <a:ext uri="{FF2B5EF4-FFF2-40B4-BE49-F238E27FC236}">
                <a16:creationId xmlns:a16="http://schemas.microsoft.com/office/drawing/2014/main" id="{E07EA025-B96E-4FF6-A2B8-2FCC51D66FF5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61</xdr:row>
      <xdr:rowOff>85725</xdr:rowOff>
    </xdr:from>
    <xdr:to>
      <xdr:col>17</xdr:col>
      <xdr:colOff>19050</xdr:colOff>
      <xdr:row>65</xdr:row>
      <xdr:rowOff>69936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CFF4C469-24A8-43B2-B955-79D9CBDC6227}"/>
            </a:ext>
          </a:extLst>
        </xdr:cNvPr>
        <xdr:cNvGrpSpPr/>
      </xdr:nvGrpSpPr>
      <xdr:grpSpPr>
        <a:xfrm>
          <a:off x="4488656" y="16837819"/>
          <a:ext cx="840582" cy="984336"/>
          <a:chOff x="685800" y="209550"/>
          <a:chExt cx="1619250" cy="1325336"/>
        </a:xfrm>
      </xdr:grpSpPr>
      <xdr:sp macro="" textlink="">
        <xdr:nvSpPr>
          <xdr:cNvPr id="42" name="WordArt 200">
            <a:extLst>
              <a:ext uri="{FF2B5EF4-FFF2-40B4-BE49-F238E27FC236}">
                <a16:creationId xmlns:a16="http://schemas.microsoft.com/office/drawing/2014/main" id="{4FA7E9D2-6B1D-4F26-B7E3-0623985DEE57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43" name="WordArt 201">
            <a:extLst>
              <a:ext uri="{FF2B5EF4-FFF2-40B4-BE49-F238E27FC236}">
                <a16:creationId xmlns:a16="http://schemas.microsoft.com/office/drawing/2014/main" id="{7764E72A-0E93-45B6-991E-B3A27C936C8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66</xdr:row>
      <xdr:rowOff>85725</xdr:rowOff>
    </xdr:from>
    <xdr:to>
      <xdr:col>26</xdr:col>
      <xdr:colOff>19050</xdr:colOff>
      <xdr:row>70</xdr:row>
      <xdr:rowOff>69936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F558FF93-E5A0-4554-8314-52270F7A789B}"/>
            </a:ext>
          </a:extLst>
        </xdr:cNvPr>
        <xdr:cNvGrpSpPr/>
      </xdr:nvGrpSpPr>
      <xdr:grpSpPr>
        <a:xfrm>
          <a:off x="5857875" y="18087975"/>
          <a:ext cx="840581" cy="984336"/>
          <a:chOff x="685800" y="209550"/>
          <a:chExt cx="1619250" cy="1325336"/>
        </a:xfrm>
      </xdr:grpSpPr>
      <xdr:sp macro="" textlink="">
        <xdr:nvSpPr>
          <xdr:cNvPr id="45" name="WordArt 200">
            <a:extLst>
              <a:ext uri="{FF2B5EF4-FFF2-40B4-BE49-F238E27FC236}">
                <a16:creationId xmlns:a16="http://schemas.microsoft.com/office/drawing/2014/main" id="{11C14A75-8C60-492C-BA6B-FB500903CDE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46" name="WordArt 201">
            <a:extLst>
              <a:ext uri="{FF2B5EF4-FFF2-40B4-BE49-F238E27FC236}">
                <a16:creationId xmlns:a16="http://schemas.microsoft.com/office/drawing/2014/main" id="{54DB4F77-D5E0-49B6-B1C6-615226DBBA7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6</xdr:row>
      <xdr:rowOff>85725</xdr:rowOff>
    </xdr:from>
    <xdr:to>
      <xdr:col>8</xdr:col>
      <xdr:colOff>1</xdr:colOff>
      <xdr:row>10</xdr:row>
      <xdr:rowOff>127086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121820" y="1871663"/>
          <a:ext cx="819150" cy="755736"/>
          <a:chOff x="685800" y="209550"/>
          <a:chExt cx="1619250" cy="1325336"/>
        </a:xfrm>
      </xdr:grpSpPr>
      <xdr:sp macro="" textlink="">
        <xdr:nvSpPr>
          <xdr:cNvPr id="3" name="WordArt 200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4" name="WordArt 20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13</xdr:col>
      <xdr:colOff>342900</xdr:colOff>
      <xdr:row>11</xdr:row>
      <xdr:rowOff>85725</xdr:rowOff>
    </xdr:from>
    <xdr:to>
      <xdr:col>17</xdr:col>
      <xdr:colOff>19050</xdr:colOff>
      <xdr:row>15</xdr:row>
      <xdr:rowOff>69936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491038" y="2824163"/>
          <a:ext cx="838200" cy="758117"/>
          <a:chOff x="685800" y="209550"/>
          <a:chExt cx="1619250" cy="1325336"/>
        </a:xfrm>
      </xdr:grpSpPr>
      <xdr:sp macro="" textlink="">
        <xdr:nvSpPr>
          <xdr:cNvPr id="6" name="WordArt 200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7" name="WordArt 201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22</xdr:col>
      <xdr:colOff>342900</xdr:colOff>
      <xdr:row>16</xdr:row>
      <xdr:rowOff>85725</xdr:rowOff>
    </xdr:from>
    <xdr:to>
      <xdr:col>26</xdr:col>
      <xdr:colOff>19050</xdr:colOff>
      <xdr:row>20</xdr:row>
      <xdr:rowOff>69936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5860256" y="3836194"/>
          <a:ext cx="838200" cy="758117"/>
          <a:chOff x="685800" y="209550"/>
          <a:chExt cx="1619250" cy="1325336"/>
        </a:xfrm>
      </xdr:grpSpPr>
      <xdr:sp macro="" textlink="">
        <xdr:nvSpPr>
          <xdr:cNvPr id="9" name="WordArt 20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0" name="WordArt 20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1</xdr:colOff>
      <xdr:row>25</xdr:row>
      <xdr:rowOff>85725</xdr:rowOff>
    </xdr:from>
    <xdr:to>
      <xdr:col>8</xdr:col>
      <xdr:colOff>1</xdr:colOff>
      <xdr:row>29</xdr:row>
      <xdr:rowOff>127086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3119439" y="6550819"/>
          <a:ext cx="821531" cy="755736"/>
          <a:chOff x="685800" y="209550"/>
          <a:chExt cx="1619250" cy="1325336"/>
        </a:xfrm>
      </xdr:grpSpPr>
      <xdr:sp macro="" textlink="">
        <xdr:nvSpPr>
          <xdr:cNvPr id="12" name="WordArt 20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3" name="WordArt 20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30</xdr:row>
      <xdr:rowOff>85725</xdr:rowOff>
    </xdr:from>
    <xdr:to>
      <xdr:col>17</xdr:col>
      <xdr:colOff>19050</xdr:colOff>
      <xdr:row>34</xdr:row>
      <xdr:rowOff>69936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488656" y="7503319"/>
          <a:ext cx="840582" cy="758117"/>
          <a:chOff x="685800" y="209550"/>
          <a:chExt cx="1619250" cy="1325336"/>
        </a:xfrm>
      </xdr:grpSpPr>
      <xdr:sp macro="" textlink="">
        <xdr:nvSpPr>
          <xdr:cNvPr id="15" name="WordArt 200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6" name="WordArt 201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35</xdr:row>
      <xdr:rowOff>85725</xdr:rowOff>
    </xdr:from>
    <xdr:to>
      <xdr:col>26</xdr:col>
      <xdr:colOff>19050</xdr:colOff>
      <xdr:row>39</xdr:row>
      <xdr:rowOff>69936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5857875" y="8515350"/>
          <a:ext cx="840581" cy="758117"/>
          <a:chOff x="685800" y="209550"/>
          <a:chExt cx="1619250" cy="1325336"/>
        </a:xfrm>
      </xdr:grpSpPr>
      <xdr:sp macro="" textlink="">
        <xdr:nvSpPr>
          <xdr:cNvPr id="18" name="WordArt 200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9" name="WordArt 201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1</xdr:colOff>
      <xdr:row>44</xdr:row>
      <xdr:rowOff>85725</xdr:rowOff>
    </xdr:from>
    <xdr:to>
      <xdr:col>8</xdr:col>
      <xdr:colOff>1</xdr:colOff>
      <xdr:row>48</xdr:row>
      <xdr:rowOff>127086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119439" y="11229975"/>
          <a:ext cx="821531" cy="755736"/>
          <a:chOff x="685800" y="209550"/>
          <a:chExt cx="1619250" cy="1325336"/>
        </a:xfrm>
      </xdr:grpSpPr>
      <xdr:sp macro="" textlink="">
        <xdr:nvSpPr>
          <xdr:cNvPr id="21" name="WordArt 20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22" name="WordArt 20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49</xdr:row>
      <xdr:rowOff>85725</xdr:rowOff>
    </xdr:from>
    <xdr:to>
      <xdr:col>17</xdr:col>
      <xdr:colOff>19050</xdr:colOff>
      <xdr:row>53</xdr:row>
      <xdr:rowOff>69936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4488656" y="12182475"/>
          <a:ext cx="840582" cy="758117"/>
          <a:chOff x="685800" y="209550"/>
          <a:chExt cx="1619250" cy="1325336"/>
        </a:xfrm>
      </xdr:grpSpPr>
      <xdr:sp macro="" textlink="">
        <xdr:nvSpPr>
          <xdr:cNvPr id="24" name="WordArt 200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25" name="WordArt 201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54</xdr:row>
      <xdr:rowOff>85725</xdr:rowOff>
    </xdr:from>
    <xdr:to>
      <xdr:col>26</xdr:col>
      <xdr:colOff>19050</xdr:colOff>
      <xdr:row>58</xdr:row>
      <xdr:rowOff>69936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5857875" y="13194506"/>
          <a:ext cx="840581" cy="758118"/>
          <a:chOff x="685800" y="209550"/>
          <a:chExt cx="1619250" cy="1325336"/>
        </a:xfrm>
      </xdr:grpSpPr>
      <xdr:sp macro="" textlink="">
        <xdr:nvSpPr>
          <xdr:cNvPr id="27" name="WordArt 20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28" name="WordArt 201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6</xdr:row>
      <xdr:rowOff>85725</xdr:rowOff>
    </xdr:from>
    <xdr:to>
      <xdr:col>8</xdr:col>
      <xdr:colOff>1</xdr:colOff>
      <xdr:row>10</xdr:row>
      <xdr:rowOff>127086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3119439" y="1871663"/>
          <a:ext cx="821531" cy="755736"/>
          <a:chOff x="685800" y="209550"/>
          <a:chExt cx="1619250" cy="1325336"/>
        </a:xfrm>
      </xdr:grpSpPr>
      <xdr:sp macro="" textlink="">
        <xdr:nvSpPr>
          <xdr:cNvPr id="3" name="WordArt 200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4" name="WordArt 20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11</xdr:row>
      <xdr:rowOff>85725</xdr:rowOff>
    </xdr:from>
    <xdr:to>
      <xdr:col>17</xdr:col>
      <xdr:colOff>19050</xdr:colOff>
      <xdr:row>15</xdr:row>
      <xdr:rowOff>69936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4488656" y="2824163"/>
          <a:ext cx="840582" cy="758117"/>
          <a:chOff x="685800" y="209550"/>
          <a:chExt cx="1619250" cy="1325336"/>
        </a:xfrm>
      </xdr:grpSpPr>
      <xdr:sp macro="" textlink="">
        <xdr:nvSpPr>
          <xdr:cNvPr id="6" name="WordArt 200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7" name="WordArt 201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16</xdr:row>
      <xdr:rowOff>85725</xdr:rowOff>
    </xdr:from>
    <xdr:to>
      <xdr:col>26</xdr:col>
      <xdr:colOff>19050</xdr:colOff>
      <xdr:row>20</xdr:row>
      <xdr:rowOff>69936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57875" y="3836194"/>
          <a:ext cx="840581" cy="758117"/>
          <a:chOff x="685800" y="209550"/>
          <a:chExt cx="1619250" cy="1325336"/>
        </a:xfrm>
      </xdr:grpSpPr>
      <xdr:sp macro="" textlink="">
        <xdr:nvSpPr>
          <xdr:cNvPr id="9" name="WordArt 200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0" name="WordArt 201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1</xdr:colOff>
      <xdr:row>25</xdr:row>
      <xdr:rowOff>85725</xdr:rowOff>
    </xdr:from>
    <xdr:to>
      <xdr:col>8</xdr:col>
      <xdr:colOff>1</xdr:colOff>
      <xdr:row>29</xdr:row>
      <xdr:rowOff>127086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3119439" y="6550819"/>
          <a:ext cx="821531" cy="755736"/>
          <a:chOff x="685800" y="209550"/>
          <a:chExt cx="1619250" cy="1325336"/>
        </a:xfrm>
      </xdr:grpSpPr>
      <xdr:sp macro="" textlink="">
        <xdr:nvSpPr>
          <xdr:cNvPr id="12" name="WordArt 200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3" name="WordArt 201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30</xdr:row>
      <xdr:rowOff>85725</xdr:rowOff>
    </xdr:from>
    <xdr:to>
      <xdr:col>17</xdr:col>
      <xdr:colOff>19050</xdr:colOff>
      <xdr:row>34</xdr:row>
      <xdr:rowOff>69936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4488656" y="7503319"/>
          <a:ext cx="840582" cy="758117"/>
          <a:chOff x="685800" y="209550"/>
          <a:chExt cx="1619250" cy="1325336"/>
        </a:xfrm>
      </xdr:grpSpPr>
      <xdr:sp macro="" textlink="">
        <xdr:nvSpPr>
          <xdr:cNvPr id="15" name="WordArt 200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6" name="WordArt 20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35</xdr:row>
      <xdr:rowOff>85725</xdr:rowOff>
    </xdr:from>
    <xdr:to>
      <xdr:col>26</xdr:col>
      <xdr:colOff>19050</xdr:colOff>
      <xdr:row>39</xdr:row>
      <xdr:rowOff>69936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pSpPr/>
      </xdr:nvGrpSpPr>
      <xdr:grpSpPr>
        <a:xfrm>
          <a:off x="5857875" y="8515350"/>
          <a:ext cx="840581" cy="758117"/>
          <a:chOff x="685800" y="209550"/>
          <a:chExt cx="1619250" cy="1325336"/>
        </a:xfrm>
      </xdr:grpSpPr>
      <xdr:sp macro="" textlink="">
        <xdr:nvSpPr>
          <xdr:cNvPr id="18" name="WordArt 200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19" name="WordArt 201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5</xdr:col>
      <xdr:colOff>1</xdr:colOff>
      <xdr:row>44</xdr:row>
      <xdr:rowOff>85725</xdr:rowOff>
    </xdr:from>
    <xdr:to>
      <xdr:col>8</xdr:col>
      <xdr:colOff>1</xdr:colOff>
      <xdr:row>48</xdr:row>
      <xdr:rowOff>127086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3119439" y="11229975"/>
          <a:ext cx="821531" cy="755736"/>
          <a:chOff x="685800" y="209550"/>
          <a:chExt cx="1619250" cy="1325336"/>
        </a:xfrm>
      </xdr:grpSpPr>
      <xdr:sp macro="" textlink="">
        <xdr:nvSpPr>
          <xdr:cNvPr id="21" name="WordArt 20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22" name="WordArt 20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14</xdr:col>
      <xdr:colOff>0</xdr:colOff>
      <xdr:row>49</xdr:row>
      <xdr:rowOff>85725</xdr:rowOff>
    </xdr:from>
    <xdr:to>
      <xdr:col>17</xdr:col>
      <xdr:colOff>19050</xdr:colOff>
      <xdr:row>53</xdr:row>
      <xdr:rowOff>69936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/>
      </xdr:nvGrpSpPr>
      <xdr:grpSpPr>
        <a:xfrm>
          <a:off x="4488656" y="12182475"/>
          <a:ext cx="840582" cy="758117"/>
          <a:chOff x="685800" y="209550"/>
          <a:chExt cx="1619250" cy="1325336"/>
        </a:xfrm>
      </xdr:grpSpPr>
      <xdr:sp macro="" textlink="">
        <xdr:nvSpPr>
          <xdr:cNvPr id="24" name="WordArt 200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25" name="WordArt 201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23</xdr:col>
      <xdr:colOff>0</xdr:colOff>
      <xdr:row>54</xdr:row>
      <xdr:rowOff>85725</xdr:rowOff>
    </xdr:from>
    <xdr:to>
      <xdr:col>26</xdr:col>
      <xdr:colOff>19050</xdr:colOff>
      <xdr:row>58</xdr:row>
      <xdr:rowOff>69936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5857875" y="13194506"/>
          <a:ext cx="840581" cy="758118"/>
          <a:chOff x="685800" y="209550"/>
          <a:chExt cx="1619250" cy="1325336"/>
        </a:xfrm>
      </xdr:grpSpPr>
      <xdr:sp macro="" textlink="">
        <xdr:nvSpPr>
          <xdr:cNvPr id="27" name="WordArt 200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85800" y="209550"/>
            <a:ext cx="636533" cy="132533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875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Ｇ</a:t>
            </a:r>
          </a:p>
        </xdr:txBody>
      </xdr:sp>
      <xdr:sp macro="" textlink="">
        <xdr:nvSpPr>
          <xdr:cNvPr id="28" name="WordArt 201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244162" y="902339"/>
            <a:ext cx="1060888" cy="602425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2083"/>
              </a:avLst>
            </a:prstTxWarp>
            <a:scene3d>
              <a:camera prst="legacyPerspectiveTopLeft"/>
              <a:lightRig rig="legacyNormal3" dir="r"/>
            </a:scene3d>
            <a:sp3d extrusionH="2016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en-US" altLang="ja-JP" sz="3600" b="1" i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EVA</a:t>
            </a:r>
            <a:endParaRPr lang="ja-JP" altLang="en-US" sz="3600" b="1" i="1" kern="10" spc="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04DB-7BFB-4CCC-B88A-68B9C6C82D56}">
  <sheetPr>
    <pageSetUpPr fitToPage="1"/>
  </sheetPr>
  <dimension ref="A1:CN90"/>
  <sheetViews>
    <sheetView tabSelected="1" zoomScale="90" zoomScaleNormal="90" workbookViewId="0">
      <selection activeCell="C3" sqref="C3:I3"/>
    </sheetView>
  </sheetViews>
  <sheetFormatPr defaultColWidth="9" defaultRowHeight="13.5"/>
  <cols>
    <col min="1" max="2" width="2.375" style="322" customWidth="1"/>
    <col min="3" max="3" width="2.375" style="322" bestFit="1" customWidth="1"/>
    <col min="4" max="76" width="2.25" style="322" customWidth="1"/>
    <col min="77" max="16384" width="9" style="322"/>
  </cols>
  <sheetData>
    <row r="1" spans="3:70" ht="13.5" customHeight="1">
      <c r="C1" s="320" t="s">
        <v>162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1" t="s">
        <v>163</v>
      </c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</row>
    <row r="2" spans="3:70" ht="13.5" customHeight="1"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</row>
    <row r="3" spans="3:70" ht="13.5" customHeight="1">
      <c r="C3" s="323"/>
      <c r="D3" s="323"/>
      <c r="E3" s="323"/>
      <c r="F3" s="323"/>
      <c r="G3" s="323"/>
      <c r="H3" s="323"/>
      <c r="I3" s="323"/>
      <c r="J3" s="324" t="s">
        <v>164</v>
      </c>
      <c r="K3" s="324"/>
      <c r="L3" s="324"/>
      <c r="M3" s="324"/>
      <c r="AH3" s="324" t="s">
        <v>165</v>
      </c>
      <c r="AI3" s="324"/>
      <c r="AJ3" s="324"/>
      <c r="AK3" s="324"/>
      <c r="BF3" s="324" t="s">
        <v>166</v>
      </c>
      <c r="BG3" s="324"/>
      <c r="BH3" s="324"/>
      <c r="BI3" s="324"/>
    </row>
    <row r="4" spans="3:70" ht="13.5" customHeight="1"/>
    <row r="5" spans="3:70" ht="13.5" customHeight="1">
      <c r="I5" s="325" t="s">
        <v>167</v>
      </c>
      <c r="J5" s="326"/>
      <c r="K5" s="326"/>
      <c r="L5" s="326"/>
      <c r="M5" s="326"/>
      <c r="N5" s="326"/>
      <c r="O5" s="326"/>
      <c r="P5" s="327"/>
      <c r="AG5" s="325" t="s">
        <v>168</v>
      </c>
      <c r="AH5" s="326"/>
      <c r="AI5" s="326"/>
      <c r="AJ5" s="326"/>
      <c r="AK5" s="326"/>
      <c r="AL5" s="326"/>
      <c r="AM5" s="326"/>
      <c r="AN5" s="327"/>
      <c r="BE5" s="325" t="s">
        <v>169</v>
      </c>
      <c r="BF5" s="326"/>
      <c r="BG5" s="326"/>
      <c r="BH5" s="326"/>
      <c r="BI5" s="326"/>
      <c r="BJ5" s="326"/>
      <c r="BK5" s="326"/>
      <c r="BL5" s="327"/>
    </row>
    <row r="6" spans="3:70" ht="13.5" customHeight="1">
      <c r="I6" s="328"/>
      <c r="J6" s="329"/>
      <c r="K6" s="329"/>
      <c r="L6" s="329"/>
      <c r="M6" s="329"/>
      <c r="N6" s="329"/>
      <c r="O6" s="329"/>
      <c r="P6" s="330"/>
      <c r="AG6" s="328"/>
      <c r="AH6" s="329"/>
      <c r="AI6" s="329"/>
      <c r="AJ6" s="329"/>
      <c r="AK6" s="329"/>
      <c r="AL6" s="329"/>
      <c r="AM6" s="329"/>
      <c r="AN6" s="330"/>
      <c r="BE6" s="328"/>
      <c r="BF6" s="329"/>
      <c r="BG6" s="329"/>
      <c r="BH6" s="329"/>
      <c r="BI6" s="329"/>
      <c r="BJ6" s="329"/>
      <c r="BK6" s="329"/>
      <c r="BL6" s="330"/>
    </row>
    <row r="7" spans="3:70" ht="13.5" customHeight="1">
      <c r="I7" s="331"/>
      <c r="J7" s="331"/>
      <c r="K7" s="331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1"/>
      <c r="AH7" s="331"/>
      <c r="AI7" s="331"/>
      <c r="AJ7" s="332"/>
      <c r="AY7" s="332"/>
      <c r="AZ7" s="332"/>
      <c r="BA7" s="332"/>
      <c r="BB7" s="332"/>
      <c r="BC7" s="332"/>
      <c r="BD7" s="332"/>
      <c r="BE7" s="331"/>
      <c r="BF7" s="331"/>
      <c r="BG7" s="331"/>
      <c r="BH7" s="332"/>
    </row>
    <row r="8" spans="3:70" ht="13.5" customHeight="1">
      <c r="Q8" s="332"/>
      <c r="R8" s="332"/>
      <c r="S8" s="332"/>
      <c r="T8" s="332"/>
      <c r="U8" s="332"/>
      <c r="AD8" s="332"/>
      <c r="AE8" s="332"/>
      <c r="AF8" s="332"/>
      <c r="AG8" s="332"/>
      <c r="AH8" s="332"/>
      <c r="AI8" s="332"/>
      <c r="AJ8" s="332"/>
      <c r="BB8" s="332"/>
      <c r="BC8" s="332"/>
      <c r="BD8" s="332"/>
      <c r="BE8" s="332"/>
      <c r="BF8" s="332"/>
      <c r="BG8" s="332"/>
      <c r="BH8" s="332"/>
    </row>
    <row r="9" spans="3:70" ht="13.5" customHeight="1"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Y9" s="332"/>
      <c r="AZ9" s="332"/>
      <c r="BA9" s="332"/>
      <c r="BB9" s="332"/>
    </row>
    <row r="10" spans="3:70" ht="13.5" customHeight="1">
      <c r="E10" s="333"/>
      <c r="F10" s="333"/>
      <c r="G10" s="333"/>
      <c r="H10" s="333"/>
      <c r="I10" s="333"/>
      <c r="P10" s="333"/>
      <c r="Q10" s="333"/>
      <c r="R10" s="333"/>
      <c r="S10" s="333"/>
      <c r="T10" s="333"/>
      <c r="U10" s="332"/>
      <c r="V10" s="332"/>
      <c r="W10" s="332"/>
      <c r="X10" s="332"/>
      <c r="Y10" s="332"/>
      <c r="Z10" s="332"/>
      <c r="AA10" s="332"/>
      <c r="AB10" s="332"/>
      <c r="AC10" s="333"/>
      <c r="AD10" s="333"/>
      <c r="AE10" s="333"/>
      <c r="AF10" s="333"/>
      <c r="AG10" s="333"/>
      <c r="AN10" s="333"/>
      <c r="AO10" s="333"/>
      <c r="AP10" s="333"/>
      <c r="AQ10" s="333"/>
      <c r="AR10" s="333"/>
      <c r="AY10" s="332"/>
      <c r="AZ10" s="332"/>
      <c r="BA10" s="333"/>
      <c r="BB10" s="333"/>
      <c r="BC10" s="333"/>
      <c r="BD10" s="333"/>
      <c r="BE10" s="333"/>
      <c r="BL10" s="333"/>
      <c r="BM10" s="333"/>
      <c r="BN10" s="333"/>
      <c r="BO10" s="333"/>
      <c r="BP10" s="333"/>
    </row>
    <row r="11" spans="3:70" ht="13.5" customHeight="1">
      <c r="H11" s="324" t="s">
        <v>170</v>
      </c>
      <c r="I11" s="324"/>
      <c r="Q11" s="324" t="s">
        <v>171</v>
      </c>
      <c r="R11" s="324"/>
      <c r="AA11" s="332"/>
      <c r="AB11" s="332"/>
      <c r="AE11" s="324" t="s">
        <v>172</v>
      </c>
      <c r="AF11" s="324"/>
      <c r="AO11" s="324" t="s">
        <v>173</v>
      </c>
      <c r="AP11" s="324"/>
      <c r="AY11" s="332"/>
      <c r="AZ11" s="332"/>
      <c r="BC11" s="324" t="s">
        <v>174</v>
      </c>
      <c r="BD11" s="324"/>
      <c r="BM11" s="324" t="s">
        <v>175</v>
      </c>
      <c r="BN11" s="324"/>
    </row>
    <row r="12" spans="3:70" ht="13.5" customHeight="1">
      <c r="C12" s="334">
        <v>2</v>
      </c>
      <c r="D12" s="335">
        <v>18</v>
      </c>
      <c r="E12" s="336" t="s">
        <v>176</v>
      </c>
      <c r="F12" s="337">
        <v>21</v>
      </c>
      <c r="G12" s="338">
        <v>1</v>
      </c>
      <c r="K12" s="331" t="s">
        <v>164</v>
      </c>
      <c r="L12" s="331"/>
      <c r="M12" s="331"/>
      <c r="N12" s="331"/>
      <c r="O12" s="332"/>
      <c r="P12" s="332"/>
      <c r="Q12" s="332"/>
      <c r="R12" s="334">
        <v>2</v>
      </c>
      <c r="S12" s="335">
        <v>21</v>
      </c>
      <c r="T12" s="336" t="s">
        <v>176</v>
      </c>
      <c r="U12" s="337">
        <v>15</v>
      </c>
      <c r="V12" s="338">
        <v>0</v>
      </c>
      <c r="W12" s="339"/>
      <c r="X12" s="339"/>
      <c r="Y12" s="339"/>
      <c r="Z12" s="332"/>
      <c r="AA12" s="334">
        <v>2</v>
      </c>
      <c r="AB12" s="335">
        <v>8</v>
      </c>
      <c r="AC12" s="336" t="s">
        <v>176</v>
      </c>
      <c r="AD12" s="337">
        <v>21</v>
      </c>
      <c r="AE12" s="338">
        <v>1</v>
      </c>
      <c r="AI12" s="331" t="s">
        <v>165</v>
      </c>
      <c r="AJ12" s="331"/>
      <c r="AK12" s="331"/>
      <c r="AL12" s="331"/>
      <c r="AP12" s="334">
        <v>2</v>
      </c>
      <c r="AQ12" s="335">
        <v>21</v>
      </c>
      <c r="AR12" s="336" t="s">
        <v>176</v>
      </c>
      <c r="AS12" s="337">
        <v>16</v>
      </c>
      <c r="AT12" s="338">
        <v>0</v>
      </c>
      <c r="AU12" s="339"/>
      <c r="AV12" s="339"/>
      <c r="AW12" s="339"/>
      <c r="AY12" s="334">
        <v>2</v>
      </c>
      <c r="AZ12" s="335">
        <v>21</v>
      </c>
      <c r="BA12" s="336" t="s">
        <v>176</v>
      </c>
      <c r="BB12" s="337">
        <v>15</v>
      </c>
      <c r="BC12" s="338">
        <v>0</v>
      </c>
      <c r="BG12" s="331" t="s">
        <v>166</v>
      </c>
      <c r="BH12" s="331"/>
      <c r="BI12" s="331"/>
      <c r="BJ12" s="331"/>
      <c r="BN12" s="334">
        <v>2</v>
      </c>
      <c r="BO12" s="335">
        <v>21</v>
      </c>
      <c r="BP12" s="336" t="s">
        <v>176</v>
      </c>
      <c r="BQ12" s="337">
        <v>14</v>
      </c>
      <c r="BR12" s="338">
        <v>1</v>
      </c>
    </row>
    <row r="13" spans="3:70" ht="13.5" customHeight="1">
      <c r="C13" s="334"/>
      <c r="D13" s="340">
        <v>21</v>
      </c>
      <c r="E13" s="322" t="s">
        <v>176</v>
      </c>
      <c r="F13" s="341">
        <v>15</v>
      </c>
      <c r="G13" s="338"/>
      <c r="K13" s="331"/>
      <c r="L13" s="331"/>
      <c r="M13" s="331"/>
      <c r="N13" s="331"/>
      <c r="O13" s="332"/>
      <c r="P13" s="332"/>
      <c r="Q13" s="332"/>
      <c r="R13" s="334"/>
      <c r="S13" s="340">
        <v>22</v>
      </c>
      <c r="T13" s="322" t="s">
        <v>176</v>
      </c>
      <c r="U13" s="341">
        <v>20</v>
      </c>
      <c r="V13" s="338"/>
      <c r="W13" s="339"/>
      <c r="X13" s="339"/>
      <c r="Y13" s="339"/>
      <c r="Z13" s="332"/>
      <c r="AA13" s="334"/>
      <c r="AB13" s="340">
        <v>21</v>
      </c>
      <c r="AC13" s="322" t="s">
        <v>176</v>
      </c>
      <c r="AD13" s="341">
        <v>11</v>
      </c>
      <c r="AE13" s="338"/>
      <c r="AG13" s="332"/>
      <c r="AH13" s="332"/>
      <c r="AI13" s="331"/>
      <c r="AJ13" s="331"/>
      <c r="AK13" s="331"/>
      <c r="AL13" s="331"/>
      <c r="AP13" s="334"/>
      <c r="AQ13" s="340">
        <v>21</v>
      </c>
      <c r="AR13" s="322" t="s">
        <v>176</v>
      </c>
      <c r="AS13" s="341">
        <v>16</v>
      </c>
      <c r="AT13" s="338"/>
      <c r="AU13" s="339"/>
      <c r="AV13" s="339"/>
      <c r="AW13" s="339"/>
      <c r="AY13" s="334"/>
      <c r="AZ13" s="340">
        <v>21</v>
      </c>
      <c r="BA13" s="322" t="s">
        <v>176</v>
      </c>
      <c r="BB13" s="341">
        <v>17</v>
      </c>
      <c r="BC13" s="338"/>
      <c r="BE13" s="332"/>
      <c r="BF13" s="332"/>
      <c r="BG13" s="331"/>
      <c r="BH13" s="331"/>
      <c r="BI13" s="331"/>
      <c r="BJ13" s="331"/>
      <c r="BN13" s="334"/>
      <c r="BO13" s="340">
        <v>16</v>
      </c>
      <c r="BP13" s="322" t="s">
        <v>176</v>
      </c>
      <c r="BQ13" s="341">
        <v>21</v>
      </c>
      <c r="BR13" s="338"/>
    </row>
    <row r="14" spans="3:70" ht="13.5" customHeight="1">
      <c r="C14" s="334"/>
      <c r="D14" s="342">
        <v>15</v>
      </c>
      <c r="E14" s="343" t="s">
        <v>176</v>
      </c>
      <c r="F14" s="344">
        <v>13</v>
      </c>
      <c r="G14" s="338"/>
      <c r="K14" s="332"/>
      <c r="L14" s="332"/>
      <c r="M14" s="332"/>
      <c r="N14" s="332"/>
      <c r="O14" s="332"/>
      <c r="P14" s="332"/>
      <c r="Q14" s="332"/>
      <c r="R14" s="334"/>
      <c r="S14" s="342"/>
      <c r="T14" s="343" t="s">
        <v>176</v>
      </c>
      <c r="U14" s="344"/>
      <c r="V14" s="338"/>
      <c r="W14" s="339"/>
      <c r="X14" s="339"/>
      <c r="Y14" s="339"/>
      <c r="Z14" s="332"/>
      <c r="AA14" s="334"/>
      <c r="AB14" s="342">
        <v>15</v>
      </c>
      <c r="AC14" s="343" t="s">
        <v>176</v>
      </c>
      <c r="AD14" s="344">
        <v>5</v>
      </c>
      <c r="AE14" s="338"/>
      <c r="AP14" s="334"/>
      <c r="AQ14" s="342"/>
      <c r="AR14" s="343" t="s">
        <v>176</v>
      </c>
      <c r="AS14" s="344"/>
      <c r="AT14" s="338"/>
      <c r="AU14" s="339"/>
      <c r="AV14" s="339"/>
      <c r="AW14" s="339"/>
      <c r="AY14" s="334"/>
      <c r="AZ14" s="342"/>
      <c r="BA14" s="343" t="s">
        <v>176</v>
      </c>
      <c r="BB14" s="344"/>
      <c r="BC14" s="338"/>
      <c r="BN14" s="334"/>
      <c r="BO14" s="342">
        <v>15</v>
      </c>
      <c r="BP14" s="343" t="s">
        <v>176</v>
      </c>
      <c r="BQ14" s="344">
        <v>11</v>
      </c>
      <c r="BR14" s="338"/>
    </row>
    <row r="15" spans="3:70" ht="13.5" customHeight="1">
      <c r="K15" s="333"/>
      <c r="L15" s="333"/>
      <c r="M15" s="333"/>
      <c r="N15" s="333"/>
      <c r="O15" s="333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H15" s="333"/>
      <c r="AI15" s="333"/>
      <c r="AJ15" s="333"/>
      <c r="AK15" s="333"/>
      <c r="AL15" s="333"/>
      <c r="AY15" s="332"/>
      <c r="AZ15" s="332"/>
      <c r="BA15" s="332"/>
      <c r="BF15" s="333"/>
      <c r="BG15" s="333"/>
      <c r="BH15" s="333"/>
      <c r="BI15" s="333"/>
      <c r="BJ15" s="333"/>
    </row>
    <row r="16" spans="3:70" ht="13.5" customHeight="1">
      <c r="K16" s="332"/>
      <c r="L16" s="324" t="s">
        <v>177</v>
      </c>
      <c r="M16" s="324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24" t="s">
        <v>178</v>
      </c>
      <c r="AK16" s="324"/>
      <c r="AY16" s="332"/>
      <c r="AZ16" s="332"/>
      <c r="BA16" s="332"/>
      <c r="BB16" s="332"/>
      <c r="BC16" s="332"/>
      <c r="BD16" s="332"/>
      <c r="BE16" s="332"/>
      <c r="BF16" s="332"/>
      <c r="BG16" s="332"/>
      <c r="BH16" s="324" t="s">
        <v>179</v>
      </c>
      <c r="BI16" s="324"/>
    </row>
    <row r="17" spans="3:92" ht="13.5" customHeight="1">
      <c r="C17" s="325" t="s">
        <v>180</v>
      </c>
      <c r="D17" s="326"/>
      <c r="E17" s="326"/>
      <c r="F17" s="326"/>
      <c r="G17" s="326"/>
      <c r="H17" s="326"/>
      <c r="I17" s="326"/>
      <c r="J17" s="327"/>
      <c r="K17" s="345"/>
      <c r="L17" s="332"/>
      <c r="M17" s="332"/>
      <c r="O17" s="346" t="s">
        <v>181</v>
      </c>
      <c r="P17" s="347"/>
      <c r="Q17" s="347"/>
      <c r="R17" s="347"/>
      <c r="S17" s="347"/>
      <c r="T17" s="347"/>
      <c r="U17" s="347"/>
      <c r="V17" s="348"/>
      <c r="W17" s="349"/>
      <c r="X17" s="349"/>
      <c r="Y17" s="349"/>
      <c r="Z17" s="332"/>
      <c r="AA17" s="325" t="s">
        <v>182</v>
      </c>
      <c r="AB17" s="326"/>
      <c r="AC17" s="326"/>
      <c r="AD17" s="326"/>
      <c r="AE17" s="326"/>
      <c r="AF17" s="326"/>
      <c r="AG17" s="326"/>
      <c r="AH17" s="327"/>
      <c r="AM17" s="325" t="s">
        <v>183</v>
      </c>
      <c r="AN17" s="326"/>
      <c r="AO17" s="326"/>
      <c r="AP17" s="326"/>
      <c r="AQ17" s="326"/>
      <c r="AR17" s="326"/>
      <c r="AS17" s="326"/>
      <c r="AT17" s="327"/>
      <c r="AU17" s="350"/>
      <c r="AV17" s="350"/>
      <c r="AW17" s="350"/>
      <c r="AY17" s="325" t="s">
        <v>184</v>
      </c>
      <c r="AZ17" s="326"/>
      <c r="BA17" s="326"/>
      <c r="BB17" s="326"/>
      <c r="BC17" s="326"/>
      <c r="BD17" s="326"/>
      <c r="BE17" s="326"/>
      <c r="BF17" s="327"/>
      <c r="BK17" s="325" t="s">
        <v>185</v>
      </c>
      <c r="BL17" s="326"/>
      <c r="BM17" s="326"/>
      <c r="BN17" s="326"/>
      <c r="BO17" s="326"/>
      <c r="BP17" s="326"/>
      <c r="BQ17" s="326"/>
      <c r="BR17" s="327"/>
      <c r="BT17" s="351"/>
      <c r="BU17" s="351"/>
      <c r="BV17" s="351"/>
      <c r="BW17" s="351"/>
      <c r="BX17" s="351"/>
      <c r="CC17" s="351"/>
      <c r="CD17" s="351"/>
      <c r="CE17" s="351"/>
      <c r="CF17" s="351"/>
      <c r="CG17" s="351"/>
      <c r="CH17" s="351"/>
      <c r="CI17" s="351"/>
      <c r="CJ17" s="351"/>
      <c r="CK17" s="351"/>
      <c r="CL17" s="351"/>
      <c r="CM17" s="351"/>
      <c r="CN17" s="351"/>
    </row>
    <row r="18" spans="3:92" ht="13.5" customHeight="1">
      <c r="C18" s="328"/>
      <c r="D18" s="329"/>
      <c r="E18" s="329"/>
      <c r="F18" s="329"/>
      <c r="G18" s="329"/>
      <c r="H18" s="329"/>
      <c r="I18" s="329"/>
      <c r="J18" s="330"/>
      <c r="K18" s="345"/>
      <c r="L18" s="332"/>
      <c r="M18" s="332"/>
      <c r="O18" s="352"/>
      <c r="P18" s="353"/>
      <c r="Q18" s="353"/>
      <c r="R18" s="353"/>
      <c r="S18" s="353"/>
      <c r="T18" s="353"/>
      <c r="U18" s="353"/>
      <c r="V18" s="354"/>
      <c r="W18" s="349"/>
      <c r="X18" s="349"/>
      <c r="Y18" s="349"/>
      <c r="Z18" s="332"/>
      <c r="AA18" s="328"/>
      <c r="AB18" s="329"/>
      <c r="AC18" s="329"/>
      <c r="AD18" s="329"/>
      <c r="AE18" s="329"/>
      <c r="AF18" s="329"/>
      <c r="AG18" s="329"/>
      <c r="AH18" s="330"/>
      <c r="AM18" s="328"/>
      <c r="AN18" s="329"/>
      <c r="AO18" s="329"/>
      <c r="AP18" s="329"/>
      <c r="AQ18" s="329"/>
      <c r="AR18" s="329"/>
      <c r="AS18" s="329"/>
      <c r="AT18" s="330"/>
      <c r="AU18" s="350"/>
      <c r="AV18" s="350"/>
      <c r="AW18" s="350"/>
      <c r="AY18" s="328"/>
      <c r="AZ18" s="329"/>
      <c r="BA18" s="329"/>
      <c r="BB18" s="329"/>
      <c r="BC18" s="329"/>
      <c r="BD18" s="329"/>
      <c r="BE18" s="329"/>
      <c r="BF18" s="330"/>
      <c r="BK18" s="328"/>
      <c r="BL18" s="329"/>
      <c r="BM18" s="329"/>
      <c r="BN18" s="329"/>
      <c r="BO18" s="329"/>
      <c r="BP18" s="329"/>
      <c r="BQ18" s="329"/>
      <c r="BR18" s="330"/>
      <c r="BT18" s="351"/>
      <c r="BU18" s="351"/>
      <c r="BV18" s="351"/>
      <c r="BW18" s="351"/>
      <c r="BX18" s="351"/>
      <c r="CC18" s="351"/>
      <c r="CD18" s="351"/>
      <c r="CE18" s="351"/>
      <c r="CF18" s="351"/>
      <c r="CG18" s="351"/>
      <c r="CH18" s="351"/>
      <c r="CI18" s="351"/>
      <c r="CJ18" s="351"/>
      <c r="CK18" s="351"/>
      <c r="CL18" s="351"/>
      <c r="CM18" s="351"/>
      <c r="CN18" s="351"/>
    </row>
    <row r="19" spans="3:92" ht="13.5" customHeight="1">
      <c r="C19" s="331"/>
      <c r="D19" s="331"/>
      <c r="E19" s="331"/>
      <c r="J19" s="334">
        <v>2</v>
      </c>
      <c r="K19" s="335">
        <v>21</v>
      </c>
      <c r="L19" s="336" t="s">
        <v>176</v>
      </c>
      <c r="M19" s="337">
        <v>18</v>
      </c>
      <c r="N19" s="338">
        <v>0</v>
      </c>
      <c r="O19" s="331"/>
      <c r="P19" s="331"/>
      <c r="Q19" s="331"/>
      <c r="R19" s="332"/>
      <c r="S19" s="332"/>
      <c r="T19" s="332"/>
      <c r="U19" s="332"/>
      <c r="V19" s="332"/>
      <c r="W19" s="332"/>
      <c r="X19" s="332"/>
      <c r="Y19" s="332"/>
      <c r="Z19" s="332"/>
      <c r="AA19" s="331"/>
      <c r="AB19" s="331"/>
      <c r="AC19" s="331"/>
      <c r="AD19" s="332"/>
      <c r="AE19" s="332"/>
      <c r="AF19" s="332"/>
      <c r="AG19" s="332"/>
      <c r="AH19" s="334">
        <v>2</v>
      </c>
      <c r="AI19" s="335">
        <v>21</v>
      </c>
      <c r="AJ19" s="336" t="s">
        <v>176</v>
      </c>
      <c r="AK19" s="337">
        <v>13</v>
      </c>
      <c r="AL19" s="338">
        <v>0</v>
      </c>
      <c r="AM19" s="331"/>
      <c r="AN19" s="331"/>
      <c r="AO19" s="331"/>
      <c r="AY19" s="331"/>
      <c r="AZ19" s="331"/>
      <c r="BA19" s="331"/>
      <c r="BB19" s="332"/>
      <c r="BC19" s="332"/>
      <c r="BD19" s="332"/>
      <c r="BE19" s="332"/>
      <c r="BF19" s="334">
        <v>2</v>
      </c>
      <c r="BG19" s="335">
        <v>21</v>
      </c>
      <c r="BH19" s="336" t="s">
        <v>176</v>
      </c>
      <c r="BI19" s="337">
        <v>17</v>
      </c>
      <c r="BJ19" s="338">
        <v>0</v>
      </c>
      <c r="BK19" s="331"/>
      <c r="BL19" s="331"/>
      <c r="BM19" s="331"/>
      <c r="BT19" s="351"/>
      <c r="BU19" s="351"/>
      <c r="BV19" s="351"/>
      <c r="BW19" s="351"/>
      <c r="BX19" s="351"/>
      <c r="CC19" s="351"/>
      <c r="CD19" s="351"/>
      <c r="CE19" s="351"/>
      <c r="CF19" s="351"/>
      <c r="CG19" s="351"/>
      <c r="CH19" s="351"/>
      <c r="CI19" s="351"/>
      <c r="CJ19" s="351"/>
      <c r="CK19" s="351"/>
      <c r="CL19" s="351"/>
      <c r="CM19" s="351"/>
      <c r="CN19" s="351"/>
    </row>
    <row r="20" spans="3:92" ht="13.5" customHeight="1">
      <c r="J20" s="334"/>
      <c r="K20" s="340">
        <v>21</v>
      </c>
      <c r="L20" s="322" t="s">
        <v>176</v>
      </c>
      <c r="M20" s="341">
        <v>10</v>
      </c>
      <c r="N20" s="338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4"/>
      <c r="AI20" s="340">
        <v>21</v>
      </c>
      <c r="AJ20" s="322" t="s">
        <v>176</v>
      </c>
      <c r="AK20" s="341">
        <v>19</v>
      </c>
      <c r="AL20" s="338"/>
      <c r="AY20" s="332"/>
      <c r="AZ20" s="332"/>
      <c r="BA20" s="332"/>
      <c r="BB20" s="332"/>
      <c r="BC20" s="332"/>
      <c r="BD20" s="332"/>
      <c r="BE20" s="332"/>
      <c r="BF20" s="334"/>
      <c r="BG20" s="340">
        <v>21</v>
      </c>
      <c r="BH20" s="322" t="s">
        <v>176</v>
      </c>
      <c r="BI20" s="341">
        <v>15</v>
      </c>
      <c r="BJ20" s="338"/>
      <c r="BT20" s="351"/>
      <c r="BU20" s="351"/>
      <c r="BV20" s="351"/>
      <c r="BW20" s="351"/>
      <c r="BX20" s="351"/>
      <c r="CC20" s="351"/>
      <c r="CD20" s="351"/>
      <c r="CE20" s="351"/>
      <c r="CF20" s="351"/>
      <c r="CG20" s="351"/>
      <c r="CH20" s="351"/>
      <c r="CI20" s="351"/>
      <c r="CJ20" s="351"/>
      <c r="CK20" s="351"/>
      <c r="CL20" s="351"/>
      <c r="CM20" s="351"/>
      <c r="CN20" s="351"/>
    </row>
    <row r="21" spans="3:92" ht="13.5" customHeight="1">
      <c r="J21" s="334"/>
      <c r="K21" s="342"/>
      <c r="L21" s="343" t="s">
        <v>176</v>
      </c>
      <c r="M21" s="344"/>
      <c r="N21" s="338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4"/>
      <c r="AI21" s="342"/>
      <c r="AJ21" s="343" t="s">
        <v>176</v>
      </c>
      <c r="AK21" s="344"/>
      <c r="AL21" s="338"/>
      <c r="AY21" s="332"/>
      <c r="AZ21" s="332"/>
      <c r="BA21" s="332"/>
      <c r="BB21" s="332"/>
      <c r="BC21" s="332"/>
      <c r="BD21" s="332"/>
      <c r="BE21" s="332"/>
      <c r="BF21" s="334"/>
      <c r="BG21" s="342"/>
      <c r="BH21" s="343" t="s">
        <v>176</v>
      </c>
      <c r="BI21" s="344"/>
      <c r="BJ21" s="338"/>
      <c r="BT21" s="351"/>
      <c r="BU21" s="351"/>
      <c r="BV21" s="351"/>
      <c r="BW21" s="351"/>
      <c r="BX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</row>
    <row r="22" spans="3:92" ht="13.5" customHeight="1" thickBot="1"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1"/>
      <c r="BT22" s="351"/>
      <c r="BU22" s="351"/>
      <c r="BV22" s="351"/>
      <c r="BW22" s="351"/>
      <c r="BX22" s="351"/>
      <c r="CC22" s="351"/>
      <c r="CD22" s="351"/>
      <c r="CE22" s="351"/>
      <c r="CF22" s="351"/>
      <c r="CG22" s="351"/>
      <c r="CH22" s="351"/>
      <c r="CI22" s="351"/>
      <c r="CJ22" s="351"/>
      <c r="CK22" s="351"/>
      <c r="CL22" s="351"/>
      <c r="CM22" s="351"/>
      <c r="CN22" s="351"/>
    </row>
    <row r="23" spans="3:92" ht="13.5" customHeight="1" thickTop="1"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U23" s="351"/>
      <c r="BV23" s="351"/>
      <c r="BW23" s="351"/>
      <c r="BX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1"/>
      <c r="CM23" s="351"/>
      <c r="CN23" s="351"/>
    </row>
    <row r="24" spans="3:92" ht="13.5" customHeight="1">
      <c r="C24" s="320" t="s">
        <v>186</v>
      </c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1" t="s">
        <v>163</v>
      </c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V24" s="351"/>
      <c r="BW24" s="351"/>
      <c r="BX24" s="351"/>
      <c r="BY24" s="351"/>
      <c r="BZ24" s="351"/>
      <c r="CA24" s="351"/>
      <c r="CB24" s="351"/>
      <c r="CC24" s="351"/>
      <c r="CD24" s="351"/>
      <c r="CE24" s="351"/>
      <c r="CF24" s="351"/>
      <c r="CG24" s="351"/>
      <c r="CH24" s="351"/>
      <c r="CI24" s="351"/>
      <c r="CJ24" s="351"/>
      <c r="CK24" s="351"/>
      <c r="CL24" s="351"/>
      <c r="CM24" s="351"/>
      <c r="CN24" s="351"/>
    </row>
    <row r="25" spans="3:92" ht="13.5" customHeight="1"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  <c r="CH25" s="351"/>
      <c r="CI25" s="351"/>
      <c r="CJ25" s="351"/>
      <c r="CK25" s="351"/>
      <c r="CL25" s="351"/>
      <c r="CM25" s="351"/>
      <c r="CN25" s="351"/>
    </row>
    <row r="26" spans="3:92" ht="13.5" customHeight="1">
      <c r="C26" s="323"/>
      <c r="D26" s="323"/>
      <c r="E26" s="323"/>
      <c r="F26" s="323"/>
      <c r="G26" s="323"/>
      <c r="H26" s="323"/>
      <c r="I26" s="323"/>
      <c r="J26" s="324" t="s">
        <v>187</v>
      </c>
      <c r="K26" s="324"/>
      <c r="L26" s="324"/>
      <c r="M26" s="324"/>
      <c r="AH26" s="324" t="s">
        <v>188</v>
      </c>
      <c r="AI26" s="324"/>
      <c r="AJ26" s="324"/>
      <c r="AK26" s="324"/>
      <c r="BF26" s="324" t="s">
        <v>189</v>
      </c>
      <c r="BG26" s="324"/>
      <c r="BH26" s="324"/>
      <c r="BI26" s="324"/>
      <c r="BV26" s="351"/>
      <c r="BW26" s="351"/>
      <c r="BX26" s="351"/>
      <c r="BY26" s="351"/>
      <c r="BZ26" s="351"/>
      <c r="CA26" s="351"/>
      <c r="CB26" s="351"/>
      <c r="CC26" s="351"/>
      <c r="CD26" s="351"/>
      <c r="CE26" s="351"/>
      <c r="CF26" s="351"/>
      <c r="CG26" s="351"/>
      <c r="CH26" s="351"/>
      <c r="CI26" s="351"/>
      <c r="CJ26" s="351"/>
      <c r="CK26" s="351"/>
      <c r="CL26" s="351"/>
      <c r="CM26" s="351"/>
      <c r="CN26" s="351"/>
    </row>
    <row r="27" spans="3:92" ht="13.5" customHeight="1">
      <c r="BU27" s="351"/>
      <c r="BV27" s="351"/>
      <c r="BW27" s="351"/>
      <c r="BX27" s="351"/>
      <c r="BY27" s="351"/>
      <c r="BZ27" s="351"/>
      <c r="CA27" s="351"/>
      <c r="CB27" s="351"/>
      <c r="CC27" s="351"/>
      <c r="CD27" s="351"/>
      <c r="CE27" s="351"/>
      <c r="CF27" s="351"/>
      <c r="CG27" s="351"/>
      <c r="CH27" s="351"/>
      <c r="CI27" s="351"/>
      <c r="CJ27" s="351"/>
      <c r="CK27" s="351"/>
      <c r="CL27" s="351"/>
      <c r="CM27" s="351"/>
      <c r="CN27" s="351"/>
    </row>
    <row r="28" spans="3:92" ht="13.5" customHeight="1">
      <c r="G28" s="324" t="s">
        <v>190</v>
      </c>
      <c r="H28" s="358"/>
      <c r="I28" s="346" t="s">
        <v>181</v>
      </c>
      <c r="J28" s="347"/>
      <c r="K28" s="347"/>
      <c r="L28" s="347"/>
      <c r="M28" s="347"/>
      <c r="N28" s="347"/>
      <c r="O28" s="347"/>
      <c r="P28" s="348"/>
      <c r="AE28" s="324" t="s">
        <v>191</v>
      </c>
      <c r="AF28" s="358"/>
      <c r="AG28" s="325" t="s">
        <v>180</v>
      </c>
      <c r="AH28" s="326"/>
      <c r="AI28" s="326"/>
      <c r="AJ28" s="326"/>
      <c r="AK28" s="326"/>
      <c r="AL28" s="326"/>
      <c r="AM28" s="326"/>
      <c r="AN28" s="327"/>
      <c r="BC28" s="324" t="s">
        <v>192</v>
      </c>
      <c r="BD28" s="358"/>
      <c r="BE28" s="325" t="s">
        <v>167</v>
      </c>
      <c r="BF28" s="326"/>
      <c r="BG28" s="326"/>
      <c r="BH28" s="326"/>
      <c r="BI28" s="326"/>
      <c r="BJ28" s="326"/>
      <c r="BK28" s="326"/>
      <c r="BL28" s="327"/>
      <c r="BU28" s="351"/>
      <c r="BV28" s="351"/>
      <c r="BW28" s="351"/>
      <c r="BX28" s="351"/>
      <c r="BY28" s="351"/>
      <c r="BZ28" s="351"/>
      <c r="CA28" s="351"/>
      <c r="CB28" s="351"/>
      <c r="CC28" s="351"/>
      <c r="CD28" s="351"/>
      <c r="CE28" s="351"/>
      <c r="CF28" s="351"/>
      <c r="CG28" s="351"/>
      <c r="CH28" s="351"/>
      <c r="CI28" s="351"/>
      <c r="CJ28" s="351"/>
      <c r="CK28" s="351"/>
      <c r="CL28" s="351"/>
      <c r="CM28" s="351"/>
      <c r="CN28" s="351"/>
    </row>
    <row r="29" spans="3:92" ht="13.5" customHeight="1">
      <c r="G29" s="324"/>
      <c r="H29" s="358"/>
      <c r="I29" s="352"/>
      <c r="J29" s="353"/>
      <c r="K29" s="353"/>
      <c r="L29" s="353"/>
      <c r="M29" s="353"/>
      <c r="N29" s="353"/>
      <c r="O29" s="353"/>
      <c r="P29" s="354"/>
      <c r="AE29" s="324"/>
      <c r="AF29" s="358"/>
      <c r="AG29" s="328"/>
      <c r="AH29" s="329"/>
      <c r="AI29" s="329"/>
      <c r="AJ29" s="329"/>
      <c r="AK29" s="329"/>
      <c r="AL29" s="329"/>
      <c r="AM29" s="329"/>
      <c r="AN29" s="330"/>
      <c r="BC29" s="324"/>
      <c r="BD29" s="358"/>
      <c r="BE29" s="328"/>
      <c r="BF29" s="329"/>
      <c r="BG29" s="329"/>
      <c r="BH29" s="329"/>
      <c r="BI29" s="329"/>
      <c r="BJ29" s="329"/>
      <c r="BK29" s="329"/>
      <c r="BL29" s="330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351"/>
      <c r="CI29" s="351"/>
      <c r="CJ29" s="351"/>
      <c r="CK29" s="351"/>
      <c r="CL29" s="351"/>
      <c r="CM29" s="351"/>
      <c r="CN29" s="351"/>
    </row>
    <row r="30" spans="3:92" ht="13.5" customHeight="1">
      <c r="I30" s="331"/>
      <c r="J30" s="331"/>
      <c r="K30" s="331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1"/>
      <c r="AH30" s="331"/>
      <c r="AI30" s="331"/>
      <c r="AJ30" s="332"/>
      <c r="AY30" s="332"/>
      <c r="AZ30" s="332"/>
      <c r="BA30" s="332"/>
      <c r="BB30" s="332"/>
      <c r="BC30" s="332"/>
      <c r="BD30" s="332"/>
      <c r="BE30" s="331"/>
      <c r="BF30" s="331"/>
      <c r="BG30" s="331"/>
      <c r="BH30" s="332"/>
      <c r="BU30" s="351"/>
      <c r="BV30" s="351"/>
      <c r="BW30" s="351"/>
      <c r="BX30" s="351"/>
      <c r="BY30" s="351"/>
      <c r="BZ30" s="351"/>
      <c r="CA30" s="351"/>
      <c r="CB30" s="351"/>
      <c r="CC30" s="351"/>
      <c r="CD30" s="351"/>
      <c r="CE30" s="351"/>
      <c r="CF30" s="351"/>
      <c r="CG30" s="351"/>
      <c r="CH30" s="351"/>
      <c r="CI30" s="351"/>
      <c r="CJ30" s="351"/>
      <c r="CK30" s="351"/>
      <c r="CL30" s="351"/>
      <c r="CM30" s="351"/>
      <c r="CN30" s="351"/>
    </row>
    <row r="31" spans="3:92" ht="13.5" customHeight="1">
      <c r="Q31" s="332"/>
      <c r="R31" s="332"/>
      <c r="S31" s="332"/>
      <c r="T31" s="332"/>
      <c r="U31" s="332"/>
      <c r="AD31" s="332"/>
      <c r="AE31" s="332"/>
      <c r="AF31" s="332"/>
      <c r="AG31" s="332"/>
      <c r="AH31" s="332"/>
      <c r="AI31" s="332"/>
      <c r="AJ31" s="332"/>
      <c r="BB31" s="332"/>
      <c r="BC31" s="332"/>
      <c r="BD31" s="332"/>
      <c r="BE31" s="332"/>
      <c r="BF31" s="332"/>
      <c r="BG31" s="332"/>
      <c r="BH31" s="332"/>
      <c r="BU31" s="351"/>
      <c r="BV31" s="351"/>
      <c r="BW31" s="351"/>
      <c r="BX31" s="351"/>
      <c r="BY31" s="351"/>
      <c r="BZ31" s="351"/>
      <c r="CA31" s="351"/>
      <c r="CB31" s="351"/>
      <c r="CC31" s="351"/>
      <c r="CD31" s="351"/>
      <c r="CE31" s="351"/>
      <c r="CF31" s="351"/>
      <c r="CG31" s="351"/>
      <c r="CH31" s="351"/>
      <c r="CI31" s="351"/>
      <c r="CJ31" s="351"/>
      <c r="CK31" s="351"/>
      <c r="CL31" s="351"/>
      <c r="CM31" s="351"/>
      <c r="CN31" s="351"/>
    </row>
    <row r="32" spans="3:92" ht="13.5" customHeight="1"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Y32" s="332"/>
      <c r="AZ32" s="332"/>
      <c r="BA32" s="332"/>
      <c r="BB32" s="332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51"/>
      <c r="CN32" s="351"/>
    </row>
    <row r="33" spans="1:92" ht="13.5" customHeight="1">
      <c r="E33" s="333"/>
      <c r="F33" s="333"/>
      <c r="G33" s="333"/>
      <c r="H33" s="333"/>
      <c r="I33" s="333"/>
      <c r="P33" s="333"/>
      <c r="Q33" s="333"/>
      <c r="R33" s="333"/>
      <c r="S33" s="333"/>
      <c r="T33" s="333"/>
      <c r="U33" s="332"/>
      <c r="V33" s="332"/>
      <c r="W33" s="332"/>
      <c r="X33" s="332"/>
      <c r="Y33" s="332"/>
      <c r="Z33" s="332"/>
      <c r="AA33" s="332"/>
      <c r="AB33" s="332"/>
      <c r="AC33" s="333"/>
      <c r="AD33" s="333"/>
      <c r="AE33" s="333"/>
      <c r="AF33" s="333"/>
      <c r="AG33" s="333"/>
      <c r="AN33" s="333"/>
      <c r="AO33" s="333"/>
      <c r="AP33" s="333"/>
      <c r="AQ33" s="333"/>
      <c r="AR33" s="333"/>
      <c r="AY33" s="332"/>
      <c r="AZ33" s="332"/>
      <c r="BA33" s="333"/>
      <c r="BB33" s="333"/>
      <c r="BC33" s="333"/>
      <c r="BD33" s="333"/>
      <c r="BE33" s="333"/>
      <c r="BL33" s="333"/>
      <c r="BM33" s="333"/>
      <c r="BN33" s="333"/>
      <c r="BO33" s="333"/>
      <c r="BP33" s="333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351"/>
      <c r="CI33" s="351"/>
      <c r="CJ33" s="351"/>
      <c r="CK33" s="351"/>
      <c r="CL33" s="351"/>
      <c r="CM33" s="351"/>
      <c r="CN33" s="351"/>
    </row>
    <row r="34" spans="1:92" ht="13.5" customHeight="1">
      <c r="H34" s="324" t="s">
        <v>170</v>
      </c>
      <c r="I34" s="324"/>
      <c r="Q34" s="324" t="s">
        <v>171</v>
      </c>
      <c r="R34" s="324"/>
      <c r="AA34" s="332"/>
      <c r="AB34" s="332"/>
      <c r="AE34" s="324" t="s">
        <v>172</v>
      </c>
      <c r="AF34" s="324"/>
      <c r="AO34" s="324" t="s">
        <v>173</v>
      </c>
      <c r="AP34" s="324"/>
      <c r="AY34" s="332"/>
      <c r="AZ34" s="332"/>
      <c r="BC34" s="324" t="s">
        <v>174</v>
      </c>
      <c r="BD34" s="324"/>
      <c r="BM34" s="324" t="s">
        <v>175</v>
      </c>
      <c r="BN34" s="324"/>
      <c r="BU34" s="351"/>
      <c r="BV34" s="351"/>
      <c r="BW34" s="351"/>
      <c r="BX34" s="351"/>
      <c r="BY34" s="351"/>
      <c r="BZ34" s="351"/>
      <c r="CA34" s="351"/>
      <c r="CB34" s="351"/>
      <c r="CC34" s="351"/>
      <c r="CD34" s="351"/>
      <c r="CE34" s="351"/>
      <c r="CF34" s="351"/>
      <c r="CG34" s="351"/>
      <c r="CH34" s="351"/>
      <c r="CI34" s="351"/>
      <c r="CJ34" s="351"/>
      <c r="CK34" s="351"/>
      <c r="CL34" s="351"/>
      <c r="CM34" s="351"/>
      <c r="CN34" s="351"/>
    </row>
    <row r="35" spans="1:92" ht="13.5" customHeight="1">
      <c r="C35" s="334">
        <v>2</v>
      </c>
      <c r="D35" s="335">
        <v>21</v>
      </c>
      <c r="E35" s="336" t="s">
        <v>176</v>
      </c>
      <c r="F35" s="337">
        <v>16</v>
      </c>
      <c r="G35" s="338">
        <v>0</v>
      </c>
      <c r="K35" s="331" t="s">
        <v>193</v>
      </c>
      <c r="L35" s="331"/>
      <c r="M35" s="331"/>
      <c r="N35" s="331"/>
      <c r="O35" s="332"/>
      <c r="P35" s="332"/>
      <c r="Q35" s="332"/>
      <c r="R35" s="334">
        <v>2</v>
      </c>
      <c r="S35" s="335">
        <v>21</v>
      </c>
      <c r="T35" s="336" t="s">
        <v>176</v>
      </c>
      <c r="U35" s="337">
        <v>19</v>
      </c>
      <c r="V35" s="338">
        <v>0</v>
      </c>
      <c r="W35" s="339"/>
      <c r="X35" s="339"/>
      <c r="Y35" s="339"/>
      <c r="Z35" s="332"/>
      <c r="AA35" s="334">
        <v>2</v>
      </c>
      <c r="AB35" s="335">
        <v>21</v>
      </c>
      <c r="AC35" s="336" t="s">
        <v>176</v>
      </c>
      <c r="AD35" s="337">
        <v>13</v>
      </c>
      <c r="AE35" s="338">
        <v>0</v>
      </c>
      <c r="AI35" s="331" t="s">
        <v>194</v>
      </c>
      <c r="AJ35" s="331"/>
      <c r="AK35" s="331"/>
      <c r="AL35" s="331"/>
      <c r="AP35" s="334">
        <v>2</v>
      </c>
      <c r="AQ35" s="335">
        <v>21</v>
      </c>
      <c r="AR35" s="336" t="s">
        <v>176</v>
      </c>
      <c r="AS35" s="337">
        <v>16</v>
      </c>
      <c r="AT35" s="338">
        <v>0</v>
      </c>
      <c r="AU35" s="339"/>
      <c r="AV35" s="339"/>
      <c r="AW35" s="339"/>
      <c r="AY35" s="334">
        <v>2</v>
      </c>
      <c r="AZ35" s="335">
        <v>13</v>
      </c>
      <c r="BA35" s="336" t="s">
        <v>176</v>
      </c>
      <c r="BB35" s="337">
        <v>21</v>
      </c>
      <c r="BC35" s="338">
        <v>1</v>
      </c>
      <c r="BG35" s="331" t="s">
        <v>195</v>
      </c>
      <c r="BH35" s="331"/>
      <c r="BI35" s="331"/>
      <c r="BJ35" s="331"/>
      <c r="BN35" s="334">
        <v>2</v>
      </c>
      <c r="BO35" s="335">
        <v>21</v>
      </c>
      <c r="BP35" s="336" t="s">
        <v>176</v>
      </c>
      <c r="BQ35" s="337">
        <v>15</v>
      </c>
      <c r="BR35" s="338">
        <v>0</v>
      </c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1"/>
      <c r="CN35" s="351"/>
    </row>
    <row r="36" spans="1:92" ht="13.5" customHeight="1">
      <c r="C36" s="334"/>
      <c r="D36" s="340">
        <v>21</v>
      </c>
      <c r="E36" s="322" t="s">
        <v>176</v>
      </c>
      <c r="F36" s="341">
        <v>11</v>
      </c>
      <c r="G36" s="338"/>
      <c r="K36" s="331"/>
      <c r="L36" s="331"/>
      <c r="M36" s="331"/>
      <c r="N36" s="331"/>
      <c r="O36" s="332"/>
      <c r="P36" s="332"/>
      <c r="Q36" s="332"/>
      <c r="R36" s="334"/>
      <c r="S36" s="340">
        <v>24</v>
      </c>
      <c r="T36" s="322" t="s">
        <v>176</v>
      </c>
      <c r="U36" s="341">
        <v>22</v>
      </c>
      <c r="V36" s="338"/>
      <c r="W36" s="339"/>
      <c r="X36" s="339"/>
      <c r="Y36" s="339"/>
      <c r="Z36" s="332"/>
      <c r="AA36" s="334"/>
      <c r="AB36" s="340">
        <v>22</v>
      </c>
      <c r="AC36" s="322" t="s">
        <v>176</v>
      </c>
      <c r="AD36" s="341">
        <v>20</v>
      </c>
      <c r="AE36" s="338"/>
      <c r="AG36" s="332"/>
      <c r="AH36" s="332"/>
      <c r="AI36" s="331"/>
      <c r="AJ36" s="331"/>
      <c r="AK36" s="331"/>
      <c r="AL36" s="331"/>
      <c r="AP36" s="334"/>
      <c r="AQ36" s="340">
        <v>21</v>
      </c>
      <c r="AR36" s="322" t="s">
        <v>176</v>
      </c>
      <c r="AS36" s="341">
        <v>11</v>
      </c>
      <c r="AT36" s="338"/>
      <c r="AU36" s="339"/>
      <c r="AV36" s="339"/>
      <c r="AW36" s="339"/>
      <c r="AY36" s="334"/>
      <c r="AZ36" s="340">
        <v>21</v>
      </c>
      <c r="BA36" s="322" t="s">
        <v>176</v>
      </c>
      <c r="BB36" s="341">
        <v>18</v>
      </c>
      <c r="BC36" s="338"/>
      <c r="BE36" s="332"/>
      <c r="BF36" s="332"/>
      <c r="BG36" s="331"/>
      <c r="BH36" s="331"/>
      <c r="BI36" s="331"/>
      <c r="BJ36" s="331"/>
      <c r="BN36" s="334"/>
      <c r="BO36" s="340">
        <v>21</v>
      </c>
      <c r="BP36" s="322" t="s">
        <v>176</v>
      </c>
      <c r="BQ36" s="341">
        <v>8</v>
      </c>
      <c r="BR36" s="338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1"/>
      <c r="CI36" s="351"/>
      <c r="CJ36" s="351"/>
      <c r="CK36" s="351"/>
      <c r="CL36" s="351"/>
      <c r="CM36" s="351"/>
      <c r="CN36" s="351"/>
    </row>
    <row r="37" spans="1:92" ht="13.5" customHeight="1">
      <c r="C37" s="334"/>
      <c r="D37" s="342"/>
      <c r="E37" s="343" t="s">
        <v>176</v>
      </c>
      <c r="F37" s="344"/>
      <c r="G37" s="338"/>
      <c r="K37" s="332"/>
      <c r="L37" s="332"/>
      <c r="M37" s="332"/>
      <c r="N37" s="332"/>
      <c r="O37" s="332"/>
      <c r="P37" s="332"/>
      <c r="Q37" s="332"/>
      <c r="R37" s="334"/>
      <c r="S37" s="342"/>
      <c r="T37" s="343" t="s">
        <v>176</v>
      </c>
      <c r="U37" s="344"/>
      <c r="V37" s="338"/>
      <c r="W37" s="339"/>
      <c r="X37" s="339"/>
      <c r="Y37" s="339"/>
      <c r="Z37" s="332"/>
      <c r="AA37" s="334"/>
      <c r="AB37" s="342"/>
      <c r="AC37" s="343" t="s">
        <v>176</v>
      </c>
      <c r="AD37" s="344"/>
      <c r="AE37" s="338"/>
      <c r="AP37" s="334"/>
      <c r="AQ37" s="342"/>
      <c r="AR37" s="343" t="s">
        <v>176</v>
      </c>
      <c r="AS37" s="344"/>
      <c r="AT37" s="338"/>
      <c r="AU37" s="339"/>
      <c r="AV37" s="339"/>
      <c r="AW37" s="339"/>
      <c r="AY37" s="334"/>
      <c r="AZ37" s="342">
        <v>15</v>
      </c>
      <c r="BA37" s="343" t="s">
        <v>176</v>
      </c>
      <c r="BB37" s="344">
        <v>8</v>
      </c>
      <c r="BC37" s="338"/>
      <c r="BN37" s="334"/>
      <c r="BO37" s="342"/>
      <c r="BP37" s="343" t="s">
        <v>176</v>
      </c>
      <c r="BQ37" s="344"/>
      <c r="BR37" s="338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351"/>
      <c r="CI37" s="351"/>
      <c r="CJ37" s="351"/>
      <c r="CK37" s="351"/>
      <c r="CL37" s="351"/>
      <c r="CM37" s="351"/>
      <c r="CN37" s="351"/>
    </row>
    <row r="38" spans="1:92" ht="13.5" customHeight="1">
      <c r="K38" s="333"/>
      <c r="L38" s="333"/>
      <c r="M38" s="333"/>
      <c r="N38" s="333"/>
      <c r="O38" s="333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H38" s="333"/>
      <c r="AI38" s="333"/>
      <c r="AJ38" s="333"/>
      <c r="AK38" s="333"/>
      <c r="AL38" s="333"/>
      <c r="AY38" s="332"/>
      <c r="AZ38" s="332"/>
      <c r="BA38" s="332"/>
      <c r="BF38" s="333"/>
      <c r="BG38" s="333"/>
      <c r="BH38" s="333"/>
      <c r="BI38" s="333"/>
      <c r="BJ38" s="333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  <c r="CH38" s="351"/>
      <c r="CI38" s="351"/>
      <c r="CJ38" s="351"/>
      <c r="CK38" s="351"/>
      <c r="CL38" s="351"/>
      <c r="CM38" s="351"/>
      <c r="CN38" s="351"/>
    </row>
    <row r="39" spans="1:92" ht="13.5" customHeight="1">
      <c r="K39" s="332"/>
      <c r="L39" s="324" t="s">
        <v>177</v>
      </c>
      <c r="M39" s="324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24" t="s">
        <v>178</v>
      </c>
      <c r="AK39" s="324"/>
      <c r="AY39" s="332"/>
      <c r="AZ39" s="332"/>
      <c r="BA39" s="332"/>
      <c r="BB39" s="332"/>
      <c r="BC39" s="332"/>
      <c r="BD39" s="332"/>
      <c r="BE39" s="332"/>
      <c r="BF39" s="332"/>
      <c r="BG39" s="332"/>
      <c r="BH39" s="324" t="s">
        <v>179</v>
      </c>
      <c r="BI39" s="324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51"/>
      <c r="CN39" s="351"/>
    </row>
    <row r="40" spans="1:92" ht="13.5" customHeight="1">
      <c r="A40" s="324" t="s">
        <v>196</v>
      </c>
      <c r="B40" s="358"/>
      <c r="C40" s="325" t="s">
        <v>183</v>
      </c>
      <c r="D40" s="326"/>
      <c r="E40" s="326"/>
      <c r="F40" s="326"/>
      <c r="G40" s="326"/>
      <c r="H40" s="326"/>
      <c r="I40" s="326"/>
      <c r="J40" s="327"/>
      <c r="K40" s="345"/>
      <c r="L40" s="332"/>
      <c r="M40" s="359" t="s">
        <v>197</v>
      </c>
      <c r="N40" s="358"/>
      <c r="O40" s="325" t="s">
        <v>184</v>
      </c>
      <c r="P40" s="326"/>
      <c r="Q40" s="326"/>
      <c r="R40" s="326"/>
      <c r="S40" s="326"/>
      <c r="T40" s="326"/>
      <c r="U40" s="326"/>
      <c r="V40" s="327"/>
      <c r="W40" s="349"/>
      <c r="X40" s="349"/>
      <c r="Y40" s="324" t="s">
        <v>198</v>
      </c>
      <c r="Z40" s="358"/>
      <c r="AA40" s="325" t="s">
        <v>168</v>
      </c>
      <c r="AB40" s="326"/>
      <c r="AC40" s="326"/>
      <c r="AD40" s="326"/>
      <c r="AE40" s="326"/>
      <c r="AF40" s="326"/>
      <c r="AG40" s="326"/>
      <c r="AH40" s="327"/>
      <c r="AK40" s="324" t="s">
        <v>199</v>
      </c>
      <c r="AL40" s="358"/>
      <c r="AM40" s="325" t="s">
        <v>185</v>
      </c>
      <c r="AN40" s="326"/>
      <c r="AO40" s="326"/>
      <c r="AP40" s="326"/>
      <c r="AQ40" s="326"/>
      <c r="AR40" s="326"/>
      <c r="AS40" s="326"/>
      <c r="AT40" s="327"/>
      <c r="AU40" s="350"/>
      <c r="AV40" s="350"/>
      <c r="AW40" s="324" t="s">
        <v>200</v>
      </c>
      <c r="AX40" s="358"/>
      <c r="AY40" s="325" t="s">
        <v>182</v>
      </c>
      <c r="AZ40" s="326"/>
      <c r="BA40" s="326"/>
      <c r="BB40" s="326"/>
      <c r="BC40" s="326"/>
      <c r="BD40" s="326"/>
      <c r="BE40" s="326"/>
      <c r="BF40" s="327"/>
      <c r="BI40" s="324" t="s">
        <v>201</v>
      </c>
      <c r="BJ40" s="358"/>
      <c r="BK40" s="325" t="s">
        <v>169</v>
      </c>
      <c r="BL40" s="326"/>
      <c r="BM40" s="326"/>
      <c r="BN40" s="326"/>
      <c r="BO40" s="326"/>
      <c r="BP40" s="326"/>
      <c r="BQ40" s="326"/>
      <c r="BR40" s="327"/>
      <c r="BS40" s="351"/>
      <c r="BT40" s="351"/>
      <c r="BU40" s="351"/>
      <c r="BV40" s="351"/>
      <c r="BW40" s="351"/>
      <c r="BX40" s="351"/>
      <c r="BY40" s="351"/>
      <c r="BZ40" s="351"/>
      <c r="CA40" s="351"/>
      <c r="CB40" s="351"/>
      <c r="CC40" s="351"/>
      <c r="CD40" s="351"/>
      <c r="CE40" s="351"/>
      <c r="CF40" s="351"/>
      <c r="CG40" s="351"/>
      <c r="CH40" s="351"/>
      <c r="CI40" s="351"/>
      <c r="CJ40" s="351"/>
      <c r="CK40" s="351"/>
      <c r="CL40" s="351"/>
      <c r="CM40" s="351"/>
      <c r="CN40" s="351"/>
    </row>
    <row r="41" spans="1:92" ht="13.5" customHeight="1">
      <c r="A41" s="324"/>
      <c r="B41" s="358"/>
      <c r="C41" s="328"/>
      <c r="D41" s="329"/>
      <c r="E41" s="329"/>
      <c r="F41" s="329"/>
      <c r="G41" s="329"/>
      <c r="H41" s="329"/>
      <c r="I41" s="329"/>
      <c r="J41" s="330"/>
      <c r="K41" s="345"/>
      <c r="L41" s="332"/>
      <c r="M41" s="324"/>
      <c r="N41" s="358"/>
      <c r="O41" s="328"/>
      <c r="P41" s="329"/>
      <c r="Q41" s="329"/>
      <c r="R41" s="329"/>
      <c r="S41" s="329"/>
      <c r="T41" s="329"/>
      <c r="U41" s="329"/>
      <c r="V41" s="330"/>
      <c r="W41" s="349"/>
      <c r="X41" s="349"/>
      <c r="Y41" s="324"/>
      <c r="Z41" s="358"/>
      <c r="AA41" s="328"/>
      <c r="AB41" s="329"/>
      <c r="AC41" s="329"/>
      <c r="AD41" s="329"/>
      <c r="AE41" s="329"/>
      <c r="AF41" s="329"/>
      <c r="AG41" s="329"/>
      <c r="AH41" s="330"/>
      <c r="AK41" s="324"/>
      <c r="AL41" s="358"/>
      <c r="AM41" s="328"/>
      <c r="AN41" s="329"/>
      <c r="AO41" s="329"/>
      <c r="AP41" s="329"/>
      <c r="AQ41" s="329"/>
      <c r="AR41" s="329"/>
      <c r="AS41" s="329"/>
      <c r="AT41" s="330"/>
      <c r="AU41" s="350"/>
      <c r="AV41" s="350"/>
      <c r="AW41" s="324"/>
      <c r="AX41" s="358"/>
      <c r="AY41" s="328"/>
      <c r="AZ41" s="329"/>
      <c r="BA41" s="329"/>
      <c r="BB41" s="329"/>
      <c r="BC41" s="329"/>
      <c r="BD41" s="329"/>
      <c r="BE41" s="329"/>
      <c r="BF41" s="330"/>
      <c r="BI41" s="324"/>
      <c r="BJ41" s="358"/>
      <c r="BK41" s="328"/>
      <c r="BL41" s="329"/>
      <c r="BM41" s="329"/>
      <c r="BN41" s="329"/>
      <c r="BO41" s="329"/>
      <c r="BP41" s="329"/>
      <c r="BQ41" s="329"/>
      <c r="BR41" s="330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351"/>
      <c r="CI41" s="351"/>
      <c r="CJ41" s="351"/>
      <c r="CK41" s="351"/>
      <c r="CL41" s="351"/>
      <c r="CM41" s="351"/>
      <c r="CN41" s="351"/>
    </row>
    <row r="42" spans="1:92" ht="13.5" customHeight="1">
      <c r="C42" s="331"/>
      <c r="D42" s="331"/>
      <c r="E42" s="331"/>
      <c r="J42" s="334">
        <v>2</v>
      </c>
      <c r="K42" s="335">
        <v>21</v>
      </c>
      <c r="L42" s="336" t="s">
        <v>176</v>
      </c>
      <c r="M42" s="337">
        <v>11</v>
      </c>
      <c r="N42" s="338">
        <v>1</v>
      </c>
      <c r="O42" s="331"/>
      <c r="P42" s="331"/>
      <c r="Q42" s="331"/>
      <c r="R42" s="332"/>
      <c r="S42" s="332"/>
      <c r="T42" s="332"/>
      <c r="U42" s="332"/>
      <c r="V42" s="332"/>
      <c r="W42" s="332"/>
      <c r="X42" s="332"/>
      <c r="Y42" s="332"/>
      <c r="Z42" s="332"/>
      <c r="AA42" s="331"/>
      <c r="AB42" s="331"/>
      <c r="AC42" s="331"/>
      <c r="AD42" s="332"/>
      <c r="AE42" s="332"/>
      <c r="AF42" s="332"/>
      <c r="AG42" s="332"/>
      <c r="AH42" s="334">
        <v>2</v>
      </c>
      <c r="AI42" s="335">
        <v>21</v>
      </c>
      <c r="AJ42" s="336" t="s">
        <v>176</v>
      </c>
      <c r="AK42" s="337">
        <v>14</v>
      </c>
      <c r="AL42" s="338">
        <v>1</v>
      </c>
      <c r="AM42" s="331"/>
      <c r="AN42" s="331"/>
      <c r="AO42" s="331"/>
      <c r="AY42" s="331"/>
      <c r="AZ42" s="331"/>
      <c r="BA42" s="331"/>
      <c r="BB42" s="332"/>
      <c r="BC42" s="332"/>
      <c r="BD42" s="332"/>
      <c r="BE42" s="332"/>
      <c r="BF42" s="334">
        <v>2</v>
      </c>
      <c r="BG42" s="335">
        <v>21</v>
      </c>
      <c r="BH42" s="336" t="s">
        <v>176</v>
      </c>
      <c r="BI42" s="337">
        <v>11</v>
      </c>
      <c r="BJ42" s="338">
        <v>0</v>
      </c>
      <c r="BK42" s="331"/>
      <c r="BL42" s="331"/>
      <c r="BM42" s="331"/>
      <c r="BW42" s="351"/>
      <c r="BX42" s="351"/>
      <c r="BY42" s="351"/>
      <c r="BZ42" s="351"/>
      <c r="CA42" s="351"/>
      <c r="CB42" s="351"/>
      <c r="CC42" s="351"/>
      <c r="CD42" s="351"/>
      <c r="CE42" s="351"/>
      <c r="CF42" s="351"/>
      <c r="CG42" s="351"/>
      <c r="CH42" s="351"/>
      <c r="CI42" s="351"/>
      <c r="CJ42" s="351"/>
      <c r="CK42" s="351"/>
      <c r="CL42" s="351"/>
      <c r="CM42" s="351"/>
      <c r="CN42" s="351"/>
    </row>
    <row r="43" spans="1:92" ht="13.5" customHeight="1">
      <c r="J43" s="334"/>
      <c r="K43" s="340">
        <v>19</v>
      </c>
      <c r="L43" s="322" t="s">
        <v>176</v>
      </c>
      <c r="M43" s="341">
        <v>21</v>
      </c>
      <c r="N43" s="338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4"/>
      <c r="AI43" s="340">
        <v>20</v>
      </c>
      <c r="AJ43" s="322" t="s">
        <v>176</v>
      </c>
      <c r="AK43" s="341">
        <v>22</v>
      </c>
      <c r="AL43" s="338"/>
      <c r="AY43" s="332"/>
      <c r="AZ43" s="332"/>
      <c r="BA43" s="332"/>
      <c r="BB43" s="332"/>
      <c r="BC43" s="332"/>
      <c r="BD43" s="332"/>
      <c r="BE43" s="332"/>
      <c r="BF43" s="334"/>
      <c r="BG43" s="340">
        <v>21</v>
      </c>
      <c r="BH43" s="322" t="s">
        <v>176</v>
      </c>
      <c r="BI43" s="341">
        <v>16</v>
      </c>
      <c r="BJ43" s="338"/>
      <c r="BW43" s="351"/>
      <c r="BX43" s="351"/>
      <c r="BY43" s="351"/>
      <c r="BZ43" s="351"/>
      <c r="CA43" s="351"/>
      <c r="CB43" s="351"/>
      <c r="CC43" s="351"/>
      <c r="CD43" s="351"/>
      <c r="CE43" s="351"/>
      <c r="CF43" s="351"/>
      <c r="CG43" s="351"/>
      <c r="CH43" s="351"/>
      <c r="CI43" s="351"/>
      <c r="CJ43" s="351"/>
      <c r="CK43" s="351"/>
      <c r="CL43" s="351"/>
      <c r="CM43" s="351"/>
      <c r="CN43" s="351"/>
    </row>
    <row r="44" spans="1:92" ht="13.5" customHeight="1">
      <c r="J44" s="334"/>
      <c r="K44" s="342">
        <v>15</v>
      </c>
      <c r="L44" s="343" t="s">
        <v>176</v>
      </c>
      <c r="M44" s="344">
        <v>9</v>
      </c>
      <c r="N44" s="338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4"/>
      <c r="AI44" s="342">
        <v>15</v>
      </c>
      <c r="AJ44" s="343" t="s">
        <v>176</v>
      </c>
      <c r="AK44" s="344">
        <v>13</v>
      </c>
      <c r="AL44" s="338"/>
      <c r="AY44" s="332"/>
      <c r="AZ44" s="332"/>
      <c r="BA44" s="332"/>
      <c r="BB44" s="332"/>
      <c r="BC44" s="332"/>
      <c r="BD44" s="332"/>
      <c r="BE44" s="332"/>
      <c r="BF44" s="334"/>
      <c r="BG44" s="342"/>
      <c r="BH44" s="343" t="s">
        <v>176</v>
      </c>
      <c r="BI44" s="344"/>
      <c r="BJ44" s="338"/>
      <c r="BW44" s="351"/>
      <c r="BX44" s="351"/>
      <c r="BY44" s="351"/>
      <c r="BZ44" s="351"/>
      <c r="CA44" s="351"/>
      <c r="CB44" s="351"/>
      <c r="CC44" s="351"/>
      <c r="CD44" s="351"/>
      <c r="CE44" s="351"/>
      <c r="CF44" s="351"/>
      <c r="CG44" s="351"/>
      <c r="CH44" s="351"/>
      <c r="CI44" s="351"/>
      <c r="CJ44" s="351"/>
      <c r="CK44" s="351"/>
      <c r="CL44" s="351"/>
      <c r="CM44" s="351"/>
      <c r="CN44" s="351"/>
    </row>
    <row r="45" spans="1:92" ht="13.5" customHeight="1" thickBot="1"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W45" s="351"/>
      <c r="BX45" s="351"/>
      <c r="BY45" s="351"/>
      <c r="BZ45" s="351"/>
      <c r="CA45" s="351"/>
      <c r="CB45" s="351"/>
      <c r="CC45" s="351"/>
      <c r="CD45" s="351"/>
      <c r="CE45" s="351"/>
      <c r="CF45" s="351"/>
      <c r="CG45" s="351"/>
      <c r="CH45" s="351"/>
      <c r="CI45" s="351"/>
      <c r="CJ45" s="351"/>
      <c r="CK45" s="351"/>
      <c r="CL45" s="351"/>
      <c r="CM45" s="351"/>
      <c r="CN45" s="351"/>
    </row>
    <row r="46" spans="1:92" ht="13.5" customHeight="1" thickTop="1">
      <c r="BA46" s="360"/>
      <c r="BW46" s="351"/>
      <c r="BX46" s="351"/>
      <c r="BY46" s="351"/>
      <c r="BZ46" s="351"/>
      <c r="CA46" s="351"/>
      <c r="CB46" s="351"/>
      <c r="CC46" s="351"/>
      <c r="CD46" s="351"/>
      <c r="CE46" s="351"/>
      <c r="CF46" s="351"/>
      <c r="CG46" s="351"/>
      <c r="CH46" s="351"/>
      <c r="CI46" s="351"/>
      <c r="CJ46" s="351"/>
      <c r="CK46" s="351"/>
      <c r="CL46" s="351"/>
      <c r="CM46" s="351"/>
      <c r="CN46" s="351"/>
    </row>
    <row r="47" spans="1:92" ht="13.5" customHeight="1">
      <c r="BW47" s="351"/>
      <c r="BX47" s="351"/>
      <c r="BY47" s="351"/>
      <c r="BZ47" s="351"/>
      <c r="CA47" s="351"/>
      <c r="CB47" s="351"/>
      <c r="CC47" s="351"/>
      <c r="CD47" s="351"/>
      <c r="CE47" s="351"/>
      <c r="CF47" s="351"/>
      <c r="CG47" s="351"/>
      <c r="CH47" s="351"/>
      <c r="CI47" s="351"/>
      <c r="CJ47" s="351"/>
      <c r="CK47" s="351"/>
      <c r="CL47" s="351"/>
      <c r="CM47" s="351"/>
      <c r="CN47" s="351"/>
    </row>
    <row r="48" spans="1:92" ht="13.5" customHeight="1">
      <c r="BW48" s="351"/>
      <c r="BX48" s="351"/>
      <c r="BY48" s="351"/>
      <c r="BZ48" s="351"/>
      <c r="CA48" s="351"/>
      <c r="CB48" s="351"/>
      <c r="CC48" s="351"/>
      <c r="CD48" s="351"/>
      <c r="CE48" s="351"/>
      <c r="CF48" s="351"/>
      <c r="CG48" s="351"/>
      <c r="CH48" s="351"/>
      <c r="CI48" s="351"/>
      <c r="CJ48" s="351"/>
      <c r="CK48" s="351"/>
      <c r="CL48" s="351"/>
      <c r="CM48" s="351"/>
      <c r="CN48" s="351"/>
    </row>
    <row r="49" spans="31:92" ht="13.5" customHeight="1">
      <c r="BW49" s="351"/>
      <c r="BX49" s="351"/>
      <c r="BY49" s="351"/>
      <c r="BZ49" s="351"/>
      <c r="CA49" s="351"/>
      <c r="CB49" s="351"/>
      <c r="CC49" s="351"/>
      <c r="CD49" s="351"/>
      <c r="CE49" s="351"/>
      <c r="CF49" s="351"/>
      <c r="CG49" s="351"/>
      <c r="CH49" s="351"/>
      <c r="CI49" s="351"/>
      <c r="CJ49" s="351"/>
      <c r="CK49" s="351"/>
      <c r="CL49" s="351"/>
      <c r="CM49" s="351"/>
      <c r="CN49" s="351"/>
    </row>
    <row r="50" spans="31:92" ht="13.5" customHeight="1">
      <c r="BW50" s="351"/>
      <c r="BX50" s="351"/>
      <c r="BY50" s="351"/>
      <c r="BZ50" s="351"/>
      <c r="CA50" s="351"/>
      <c r="CB50" s="351"/>
      <c r="CC50" s="351"/>
      <c r="CD50" s="351"/>
      <c r="CE50" s="351"/>
      <c r="CF50" s="351"/>
      <c r="CG50" s="351"/>
      <c r="CH50" s="351"/>
      <c r="CI50" s="351"/>
      <c r="CJ50" s="351"/>
      <c r="CK50" s="351"/>
      <c r="CL50" s="351"/>
      <c r="CM50" s="351"/>
      <c r="CN50" s="351"/>
    </row>
    <row r="51" spans="31:92" ht="13.5" customHeight="1">
      <c r="BW51" s="351"/>
      <c r="BX51" s="351"/>
      <c r="BY51" s="351"/>
      <c r="BZ51" s="351"/>
      <c r="CA51" s="351"/>
      <c r="CB51" s="351"/>
      <c r="CC51" s="351"/>
      <c r="CD51" s="351"/>
      <c r="CE51" s="351"/>
      <c r="CF51" s="351"/>
      <c r="CG51" s="351"/>
      <c r="CH51" s="351"/>
      <c r="CI51" s="351"/>
      <c r="CJ51" s="351"/>
      <c r="CK51" s="351"/>
      <c r="CL51" s="351"/>
      <c r="CM51" s="351"/>
      <c r="CN51" s="351"/>
    </row>
    <row r="52" spans="31:92" ht="13.5" customHeight="1">
      <c r="BW52" s="351"/>
      <c r="BX52" s="351"/>
      <c r="BY52" s="351"/>
      <c r="BZ52" s="351"/>
      <c r="CA52" s="351"/>
      <c r="CB52" s="351"/>
      <c r="CC52" s="351"/>
      <c r="CD52" s="351"/>
      <c r="CE52" s="351"/>
      <c r="CF52" s="351"/>
      <c r="CG52" s="351"/>
      <c r="CH52" s="351"/>
      <c r="CI52" s="351"/>
      <c r="CJ52" s="351"/>
      <c r="CK52" s="351"/>
      <c r="CL52" s="351"/>
      <c r="CM52" s="351"/>
      <c r="CN52" s="351"/>
    </row>
    <row r="53" spans="31:92" ht="13.5" customHeight="1">
      <c r="BS53" s="351"/>
      <c r="BT53" s="351"/>
      <c r="BU53" s="351"/>
      <c r="BV53" s="351"/>
      <c r="BW53" s="351"/>
      <c r="BX53" s="351"/>
      <c r="BY53" s="351"/>
      <c r="BZ53" s="351"/>
      <c r="CA53" s="351"/>
      <c r="CB53" s="351"/>
      <c r="CC53" s="351"/>
      <c r="CD53" s="351"/>
      <c r="CE53" s="351"/>
      <c r="CF53" s="351"/>
      <c r="CG53" s="351"/>
      <c r="CH53" s="351"/>
      <c r="CI53" s="351"/>
      <c r="CJ53" s="351"/>
      <c r="CK53" s="351"/>
      <c r="CL53" s="351"/>
      <c r="CM53" s="351"/>
      <c r="CN53" s="351"/>
    </row>
    <row r="54" spans="31:92" ht="13.5" customHeight="1">
      <c r="BS54" s="351"/>
      <c r="BT54" s="351"/>
      <c r="BU54" s="351"/>
      <c r="BV54" s="351"/>
      <c r="BW54" s="351"/>
      <c r="BX54" s="351"/>
      <c r="BY54" s="351"/>
      <c r="BZ54" s="351"/>
      <c r="CA54" s="351"/>
      <c r="CB54" s="351"/>
      <c r="CC54" s="351"/>
      <c r="CD54" s="351"/>
      <c r="CE54" s="351"/>
      <c r="CF54" s="351"/>
      <c r="CG54" s="351"/>
      <c r="CH54" s="351"/>
      <c r="CI54" s="351"/>
      <c r="CJ54" s="351"/>
      <c r="CK54" s="351"/>
      <c r="CL54" s="351"/>
      <c r="CM54" s="351"/>
      <c r="CN54" s="351"/>
    </row>
    <row r="55" spans="31:92" ht="13.5" customHeight="1">
      <c r="BS55" s="351"/>
      <c r="BT55" s="351"/>
      <c r="BU55" s="351"/>
      <c r="BV55" s="351"/>
      <c r="BW55" s="351"/>
      <c r="BX55" s="351"/>
      <c r="BY55" s="351"/>
      <c r="BZ55" s="351"/>
      <c r="CA55" s="351"/>
      <c r="CB55" s="351"/>
      <c r="CC55" s="351"/>
      <c r="CD55" s="351"/>
      <c r="CE55" s="351"/>
      <c r="CF55" s="351"/>
      <c r="CG55" s="351"/>
      <c r="CH55" s="351"/>
      <c r="CI55" s="351"/>
      <c r="CJ55" s="351"/>
      <c r="CK55" s="351"/>
      <c r="CL55" s="351"/>
      <c r="CM55" s="351"/>
      <c r="CN55" s="351"/>
    </row>
    <row r="56" spans="31:92" ht="13.5" customHeight="1">
      <c r="BS56" s="351"/>
      <c r="BT56" s="351"/>
      <c r="BU56" s="351"/>
      <c r="BV56" s="351"/>
      <c r="BW56" s="351"/>
      <c r="BX56" s="351"/>
      <c r="BY56" s="351"/>
      <c r="BZ56" s="351"/>
      <c r="CA56" s="351"/>
      <c r="CB56" s="351"/>
      <c r="CC56" s="351"/>
      <c r="CD56" s="351"/>
      <c r="CE56" s="351"/>
      <c r="CF56" s="351"/>
      <c r="CG56" s="351"/>
      <c r="CH56" s="351"/>
      <c r="CI56" s="351"/>
      <c r="CJ56" s="351"/>
      <c r="CK56" s="351"/>
      <c r="CL56" s="351"/>
      <c r="CM56" s="351"/>
      <c r="CN56" s="351"/>
    </row>
    <row r="57" spans="31:92" ht="13.5" customHeight="1">
      <c r="AE57" s="361"/>
      <c r="AF57" s="361"/>
      <c r="AH57" s="361"/>
      <c r="AI57" s="361"/>
      <c r="AJ57" s="361"/>
      <c r="AK57" s="361"/>
      <c r="AL57" s="361"/>
      <c r="AM57" s="361"/>
      <c r="AN57" s="361"/>
      <c r="AO57" s="36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1"/>
      <c r="BJ57" s="351"/>
      <c r="BK57" s="351"/>
      <c r="BL57" s="351"/>
      <c r="BM57" s="351"/>
      <c r="BN57" s="351"/>
      <c r="BO57" s="351"/>
      <c r="BP57" s="351"/>
      <c r="BQ57" s="351"/>
      <c r="BR57" s="351"/>
      <c r="BS57" s="351"/>
      <c r="BT57" s="351"/>
      <c r="BU57" s="351"/>
      <c r="BV57" s="351"/>
      <c r="BW57" s="351"/>
      <c r="BX57" s="351"/>
      <c r="BY57" s="351"/>
      <c r="BZ57" s="351"/>
      <c r="CA57" s="351"/>
      <c r="CB57" s="351"/>
      <c r="CC57" s="351"/>
      <c r="CD57" s="351"/>
      <c r="CE57" s="351"/>
      <c r="CF57" s="351"/>
      <c r="CG57" s="351"/>
      <c r="CH57" s="351"/>
      <c r="CI57" s="351"/>
      <c r="CJ57" s="351"/>
      <c r="CK57" s="351"/>
      <c r="CL57" s="351"/>
      <c r="CM57" s="351"/>
      <c r="CN57" s="351"/>
    </row>
    <row r="58" spans="31:92" ht="13.5" customHeight="1">
      <c r="AE58" s="361"/>
      <c r="AF58" s="361"/>
      <c r="AH58" s="361"/>
      <c r="AI58" s="361"/>
      <c r="AJ58" s="361"/>
      <c r="AK58" s="361"/>
      <c r="AL58" s="361"/>
      <c r="AM58" s="361"/>
      <c r="AN58" s="361"/>
      <c r="AO58" s="36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1"/>
      <c r="BU58" s="351"/>
      <c r="BV58" s="351"/>
      <c r="BW58" s="351"/>
      <c r="BX58" s="351"/>
      <c r="BY58" s="351"/>
      <c r="BZ58" s="351"/>
      <c r="CA58" s="351"/>
      <c r="CB58" s="351"/>
      <c r="CC58" s="351"/>
      <c r="CD58" s="351"/>
      <c r="CE58" s="351"/>
      <c r="CF58" s="351"/>
      <c r="CG58" s="351"/>
      <c r="CH58" s="351"/>
      <c r="CI58" s="351"/>
      <c r="CJ58" s="351"/>
      <c r="CK58" s="351"/>
      <c r="CL58" s="351"/>
      <c r="CM58" s="351"/>
      <c r="CN58" s="351"/>
    </row>
    <row r="59" spans="31:92" ht="13.5" customHeight="1"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351"/>
      <c r="CG59" s="351"/>
      <c r="CH59" s="351"/>
      <c r="CI59" s="351"/>
      <c r="CJ59" s="351"/>
      <c r="CK59" s="351"/>
      <c r="CL59" s="351"/>
      <c r="CM59" s="351"/>
      <c r="CN59" s="351"/>
    </row>
    <row r="60" spans="31:92" ht="13.5" customHeight="1"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1"/>
      <c r="BJ60" s="351"/>
      <c r="BK60" s="351"/>
      <c r="BL60" s="351"/>
      <c r="BM60" s="351"/>
      <c r="BN60" s="351"/>
      <c r="BO60" s="351"/>
      <c r="BP60" s="351"/>
      <c r="BQ60" s="351"/>
      <c r="BR60" s="351"/>
      <c r="BS60" s="351"/>
      <c r="BT60" s="351"/>
      <c r="BU60" s="351"/>
      <c r="BV60" s="351"/>
      <c r="BW60" s="351"/>
      <c r="BX60" s="351"/>
      <c r="BY60" s="351"/>
      <c r="BZ60" s="351"/>
      <c r="CA60" s="351"/>
      <c r="CB60" s="351"/>
      <c r="CC60" s="351"/>
      <c r="CD60" s="351"/>
      <c r="CE60" s="351"/>
      <c r="CF60" s="351"/>
      <c r="CG60" s="351"/>
      <c r="CH60" s="351"/>
      <c r="CI60" s="351"/>
      <c r="CJ60" s="351"/>
      <c r="CK60" s="351"/>
      <c r="CL60" s="351"/>
      <c r="CM60" s="351"/>
      <c r="CN60" s="351"/>
    </row>
    <row r="61" spans="31:92" ht="13.5" customHeight="1">
      <c r="AY61" s="351"/>
      <c r="AZ61" s="351"/>
      <c r="BA61" s="351"/>
      <c r="BB61" s="351"/>
      <c r="BC61" s="351"/>
      <c r="BD61" s="351"/>
      <c r="BE61" s="351"/>
      <c r="BF61" s="351"/>
      <c r="BG61" s="351"/>
      <c r="BH61" s="351"/>
      <c r="BI61" s="351"/>
      <c r="BJ61" s="351"/>
      <c r="BK61" s="351"/>
      <c r="BL61" s="351"/>
      <c r="BM61" s="351"/>
      <c r="BN61" s="351"/>
      <c r="BO61" s="351"/>
      <c r="BP61" s="351"/>
      <c r="BQ61" s="351"/>
      <c r="BR61" s="351"/>
      <c r="BS61" s="351"/>
      <c r="BT61" s="351"/>
      <c r="BU61" s="351"/>
      <c r="BV61" s="351"/>
      <c r="BW61" s="351"/>
      <c r="BX61" s="351"/>
      <c r="BY61" s="351"/>
      <c r="BZ61" s="351"/>
      <c r="CA61" s="351"/>
      <c r="CB61" s="351"/>
      <c r="CC61" s="351"/>
      <c r="CD61" s="351"/>
      <c r="CE61" s="351"/>
      <c r="CF61" s="351"/>
      <c r="CG61" s="351"/>
      <c r="CH61" s="351"/>
      <c r="CI61" s="351"/>
      <c r="CJ61" s="351"/>
      <c r="CK61" s="351"/>
      <c r="CL61" s="351"/>
      <c r="CM61" s="351"/>
      <c r="CN61" s="351"/>
    </row>
    <row r="62" spans="31:92" ht="13.5" customHeight="1">
      <c r="AY62" s="351"/>
      <c r="AZ62" s="351"/>
      <c r="BA62" s="351"/>
      <c r="BB62" s="351"/>
      <c r="BC62" s="351"/>
      <c r="BD62" s="351"/>
      <c r="BE62" s="351"/>
      <c r="BF62" s="351"/>
      <c r="BG62" s="351"/>
      <c r="BH62" s="351"/>
      <c r="BI62" s="351"/>
      <c r="BJ62" s="351"/>
      <c r="BK62" s="351"/>
      <c r="BL62" s="351"/>
      <c r="BM62" s="351"/>
      <c r="BN62" s="351"/>
      <c r="BO62" s="351"/>
      <c r="BP62" s="351"/>
      <c r="BQ62" s="351"/>
      <c r="BR62" s="351"/>
      <c r="BS62" s="351"/>
      <c r="BT62" s="351"/>
      <c r="BU62" s="351"/>
      <c r="BV62" s="351"/>
      <c r="BW62" s="351"/>
      <c r="BX62" s="351"/>
      <c r="BY62" s="351"/>
      <c r="BZ62" s="351"/>
      <c r="CA62" s="351"/>
      <c r="CB62" s="351"/>
      <c r="CC62" s="351"/>
      <c r="CD62" s="351"/>
      <c r="CE62" s="351"/>
      <c r="CF62" s="351"/>
      <c r="CG62" s="351"/>
      <c r="CH62" s="351"/>
      <c r="CI62" s="351"/>
      <c r="CJ62" s="351"/>
      <c r="CK62" s="351"/>
      <c r="CL62" s="351"/>
      <c r="CM62" s="351"/>
      <c r="CN62" s="351"/>
    </row>
    <row r="63" spans="31:92" ht="13.5" customHeight="1"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  <c r="BT63" s="351"/>
      <c r="BU63" s="351"/>
      <c r="BV63" s="351"/>
      <c r="BW63" s="351"/>
      <c r="BX63" s="351"/>
      <c r="BY63" s="351"/>
      <c r="BZ63" s="351"/>
      <c r="CA63" s="351"/>
      <c r="CB63" s="351"/>
      <c r="CC63" s="351"/>
      <c r="CD63" s="351"/>
      <c r="CE63" s="351"/>
      <c r="CF63" s="351"/>
      <c r="CG63" s="351"/>
      <c r="CH63" s="351"/>
      <c r="CI63" s="351"/>
      <c r="CJ63" s="351"/>
      <c r="CK63" s="351"/>
      <c r="CL63" s="351"/>
      <c r="CM63" s="351"/>
      <c r="CN63" s="351"/>
    </row>
    <row r="64" spans="31:92" ht="13.5" customHeight="1"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1"/>
      <c r="BJ64" s="351"/>
      <c r="BK64" s="351"/>
      <c r="BL64" s="351"/>
      <c r="BM64" s="351"/>
      <c r="BN64" s="351"/>
      <c r="BO64" s="351"/>
      <c r="BP64" s="351"/>
      <c r="BQ64" s="351"/>
      <c r="BR64" s="351"/>
      <c r="BS64" s="351"/>
      <c r="BT64" s="351"/>
      <c r="BU64" s="351"/>
      <c r="BV64" s="351"/>
      <c r="BW64" s="351"/>
      <c r="BX64" s="351"/>
      <c r="BY64" s="351"/>
      <c r="BZ64" s="351"/>
      <c r="CA64" s="351"/>
      <c r="CB64" s="351"/>
      <c r="CC64" s="351"/>
      <c r="CD64" s="351"/>
      <c r="CE64" s="351"/>
      <c r="CF64" s="351"/>
      <c r="CG64" s="351"/>
      <c r="CH64" s="351"/>
      <c r="CI64" s="351"/>
      <c r="CJ64" s="351"/>
      <c r="CK64" s="351"/>
      <c r="CL64" s="351"/>
      <c r="CM64" s="351"/>
      <c r="CN64" s="351"/>
    </row>
    <row r="65" spans="51:92" ht="13.5" customHeight="1"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51"/>
      <c r="BK65" s="351"/>
      <c r="BL65" s="351"/>
      <c r="BM65" s="351"/>
      <c r="BN65" s="351"/>
      <c r="BO65" s="351"/>
      <c r="BP65" s="351"/>
      <c r="BQ65" s="351"/>
      <c r="BR65" s="351"/>
      <c r="BS65" s="351"/>
      <c r="BT65" s="351"/>
      <c r="BU65" s="351"/>
      <c r="BV65" s="351"/>
      <c r="BW65" s="351"/>
      <c r="BX65" s="351"/>
      <c r="BY65" s="351"/>
      <c r="BZ65" s="351"/>
      <c r="CA65" s="351"/>
      <c r="CB65" s="351"/>
      <c r="CC65" s="351"/>
      <c r="CD65" s="351"/>
      <c r="CE65" s="351"/>
      <c r="CF65" s="351"/>
      <c r="CG65" s="351"/>
      <c r="CH65" s="351"/>
      <c r="CI65" s="351"/>
      <c r="CJ65" s="351"/>
      <c r="CK65" s="351"/>
      <c r="CL65" s="351"/>
      <c r="CM65" s="351"/>
      <c r="CN65" s="351"/>
    </row>
    <row r="66" spans="51:92" ht="13.5" customHeight="1">
      <c r="AY66" s="351"/>
      <c r="AZ66" s="351"/>
      <c r="BA66" s="351"/>
      <c r="BB66" s="351"/>
      <c r="BC66" s="351"/>
      <c r="BD66" s="351"/>
      <c r="BE66" s="351"/>
      <c r="BF66" s="351"/>
      <c r="BG66" s="351"/>
      <c r="BH66" s="351"/>
      <c r="BI66" s="351"/>
      <c r="BJ66" s="351"/>
      <c r="BK66" s="351"/>
      <c r="BL66" s="351"/>
      <c r="BM66" s="351"/>
      <c r="BN66" s="351"/>
      <c r="BO66" s="351"/>
      <c r="BP66" s="351"/>
      <c r="BQ66" s="351"/>
      <c r="BR66" s="351"/>
      <c r="BS66" s="351"/>
      <c r="BT66" s="351"/>
      <c r="BU66" s="351"/>
      <c r="BV66" s="351"/>
      <c r="BW66" s="351"/>
      <c r="BX66" s="351"/>
      <c r="BY66" s="351"/>
      <c r="BZ66" s="351"/>
      <c r="CA66" s="351"/>
      <c r="CB66" s="351"/>
      <c r="CC66" s="351"/>
      <c r="CD66" s="351"/>
      <c r="CE66" s="351"/>
      <c r="CF66" s="351"/>
      <c r="CG66" s="351"/>
      <c r="CH66" s="351"/>
      <c r="CI66" s="351"/>
      <c r="CJ66" s="351"/>
      <c r="CK66" s="351"/>
      <c r="CL66" s="351"/>
      <c r="CM66" s="351"/>
      <c r="CN66" s="351"/>
    </row>
    <row r="67" spans="51:92" ht="13.5" customHeight="1"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  <c r="BL67" s="351"/>
      <c r="BM67" s="351"/>
      <c r="BN67" s="351"/>
      <c r="BO67" s="351"/>
      <c r="BP67" s="351"/>
      <c r="BQ67" s="351"/>
      <c r="BR67" s="351"/>
      <c r="BS67" s="351"/>
      <c r="BT67" s="351"/>
      <c r="BU67" s="351"/>
      <c r="BV67" s="351"/>
      <c r="BW67" s="351"/>
      <c r="BX67" s="351"/>
      <c r="BY67" s="351"/>
      <c r="BZ67" s="351"/>
      <c r="CA67" s="351"/>
      <c r="CB67" s="351"/>
      <c r="CC67" s="351"/>
      <c r="CD67" s="351"/>
      <c r="CE67" s="351"/>
      <c r="CF67" s="351"/>
      <c r="CG67" s="351"/>
      <c r="CH67" s="351"/>
      <c r="CI67" s="351"/>
      <c r="CJ67" s="351"/>
      <c r="CK67" s="351"/>
      <c r="CL67" s="351"/>
      <c r="CM67" s="351"/>
      <c r="CN67" s="351"/>
    </row>
    <row r="68" spans="51:92" ht="13.5" customHeight="1"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BX68" s="351"/>
      <c r="BY68" s="351"/>
      <c r="BZ68" s="351"/>
      <c r="CA68" s="351"/>
      <c r="CB68" s="351"/>
      <c r="CC68" s="351"/>
      <c r="CD68" s="351"/>
      <c r="CE68" s="351"/>
      <c r="CF68" s="351"/>
      <c r="CG68" s="351"/>
      <c r="CH68" s="351"/>
      <c r="CI68" s="351"/>
      <c r="CJ68" s="351"/>
      <c r="CK68" s="351"/>
      <c r="CL68" s="351"/>
      <c r="CM68" s="351"/>
      <c r="CN68" s="351"/>
    </row>
    <row r="69" spans="51:92" ht="13.5" customHeight="1"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1"/>
      <c r="BJ69" s="351"/>
      <c r="BK69" s="351"/>
      <c r="BL69" s="351"/>
      <c r="BM69" s="351"/>
      <c r="BN69" s="351"/>
      <c r="BO69" s="351"/>
      <c r="BP69" s="351"/>
      <c r="BQ69" s="351"/>
      <c r="BR69" s="351"/>
      <c r="BS69" s="351"/>
      <c r="BT69" s="351"/>
      <c r="BU69" s="351"/>
      <c r="BV69" s="351"/>
      <c r="BW69" s="351"/>
      <c r="BX69" s="351"/>
      <c r="BY69" s="351"/>
      <c r="BZ69" s="351"/>
      <c r="CA69" s="351"/>
      <c r="CB69" s="351"/>
      <c r="CC69" s="351"/>
      <c r="CD69" s="351"/>
      <c r="CE69" s="351"/>
      <c r="CF69" s="351"/>
      <c r="CG69" s="351"/>
      <c r="CH69" s="351"/>
      <c r="CI69" s="351"/>
      <c r="CJ69" s="351"/>
      <c r="CK69" s="351"/>
      <c r="CL69" s="351"/>
      <c r="CM69" s="351"/>
      <c r="CN69" s="351"/>
    </row>
    <row r="70" spans="51:92" ht="13.5" customHeight="1"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  <c r="BT70" s="351"/>
      <c r="BU70" s="351"/>
      <c r="BV70" s="351"/>
      <c r="BW70" s="351"/>
      <c r="BX70" s="351"/>
      <c r="BY70" s="351"/>
      <c r="BZ70" s="351"/>
      <c r="CA70" s="351"/>
      <c r="CB70" s="351"/>
      <c r="CC70" s="351"/>
      <c r="CD70" s="351"/>
      <c r="CE70" s="351"/>
      <c r="CF70" s="351"/>
      <c r="CG70" s="351"/>
      <c r="CH70" s="351"/>
      <c r="CI70" s="351"/>
      <c r="CJ70" s="351"/>
      <c r="CK70" s="351"/>
      <c r="CL70" s="351"/>
      <c r="CM70" s="351"/>
      <c r="CN70" s="351"/>
    </row>
    <row r="71" spans="51:92" ht="13.5" customHeight="1"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51"/>
      <c r="BK71" s="351"/>
      <c r="BL71" s="351"/>
      <c r="BM71" s="351"/>
      <c r="BN71" s="351"/>
      <c r="BO71" s="351"/>
      <c r="BP71" s="351"/>
      <c r="BQ71" s="351"/>
      <c r="BR71" s="351"/>
      <c r="BS71" s="351"/>
      <c r="BT71" s="351"/>
      <c r="BU71" s="351"/>
      <c r="BV71" s="351"/>
      <c r="BW71" s="351"/>
      <c r="BX71" s="351"/>
      <c r="BY71" s="351"/>
      <c r="BZ71" s="351"/>
      <c r="CA71" s="351"/>
      <c r="CB71" s="351"/>
      <c r="CC71" s="351"/>
      <c r="CD71" s="351"/>
      <c r="CE71" s="351"/>
      <c r="CF71" s="351"/>
      <c r="CG71" s="351"/>
      <c r="CH71" s="351"/>
      <c r="CI71" s="351"/>
      <c r="CJ71" s="351"/>
      <c r="CK71" s="351"/>
      <c r="CL71" s="351"/>
      <c r="CM71" s="351"/>
      <c r="CN71" s="351"/>
    </row>
    <row r="72" spans="51:92" ht="13.5" customHeight="1"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  <c r="CB72" s="351"/>
      <c r="CC72" s="351"/>
      <c r="CD72" s="351"/>
      <c r="CE72" s="351"/>
      <c r="CF72" s="351"/>
      <c r="CG72" s="351"/>
      <c r="CH72" s="351"/>
      <c r="CI72" s="351"/>
      <c r="CJ72" s="351"/>
      <c r="CK72" s="351"/>
      <c r="CL72" s="351"/>
      <c r="CM72" s="351"/>
      <c r="CN72" s="351"/>
    </row>
    <row r="73" spans="51:92" ht="13.5" customHeight="1">
      <c r="AY73" s="351"/>
      <c r="AZ73" s="351"/>
      <c r="BA73" s="351"/>
      <c r="BB73" s="351"/>
      <c r="BC73" s="351"/>
      <c r="BD73" s="351"/>
      <c r="BE73" s="351"/>
      <c r="BF73" s="351"/>
      <c r="BG73" s="351"/>
      <c r="BH73" s="351"/>
      <c r="BI73" s="351"/>
      <c r="BJ73" s="351"/>
      <c r="BK73" s="351"/>
      <c r="BL73" s="351"/>
      <c r="BM73" s="351"/>
      <c r="BN73" s="351"/>
      <c r="BO73" s="351"/>
      <c r="BP73" s="351"/>
      <c r="BQ73" s="351"/>
      <c r="BR73" s="351"/>
      <c r="BS73" s="351"/>
      <c r="BT73" s="351"/>
      <c r="BU73" s="351"/>
      <c r="BV73" s="351"/>
      <c r="BW73" s="351"/>
      <c r="BX73" s="351"/>
      <c r="BY73" s="351"/>
      <c r="BZ73" s="351"/>
      <c r="CA73" s="351"/>
      <c r="CB73" s="351"/>
      <c r="CC73" s="351"/>
      <c r="CD73" s="351"/>
      <c r="CE73" s="351"/>
      <c r="CF73" s="351"/>
      <c r="CG73" s="351"/>
      <c r="CH73" s="351"/>
      <c r="CI73" s="351"/>
      <c r="CJ73" s="351"/>
      <c r="CK73" s="351"/>
      <c r="CL73" s="351"/>
      <c r="CM73" s="351"/>
      <c r="CN73" s="351"/>
    </row>
    <row r="74" spans="51:92" ht="13.5" customHeight="1"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51"/>
      <c r="BJ74" s="351"/>
      <c r="BK74" s="351"/>
      <c r="BL74" s="351"/>
      <c r="BM74" s="351"/>
      <c r="BN74" s="351"/>
      <c r="BO74" s="351"/>
      <c r="BP74" s="351"/>
      <c r="BQ74" s="351"/>
      <c r="BR74" s="351"/>
      <c r="BS74" s="351"/>
      <c r="BT74" s="351"/>
      <c r="BU74" s="351"/>
      <c r="BV74" s="351"/>
      <c r="BW74" s="351"/>
      <c r="BX74" s="351"/>
      <c r="BY74" s="351"/>
      <c r="BZ74" s="351"/>
      <c r="CA74" s="351"/>
      <c r="CB74" s="351"/>
      <c r="CC74" s="351"/>
      <c r="CD74" s="351"/>
      <c r="CE74" s="351"/>
      <c r="CF74" s="351"/>
      <c r="CG74" s="351"/>
      <c r="CH74" s="351"/>
      <c r="CI74" s="351"/>
      <c r="CJ74" s="351"/>
      <c r="CK74" s="351"/>
      <c r="CL74" s="351"/>
      <c r="CM74" s="351"/>
      <c r="CN74" s="351"/>
    </row>
    <row r="75" spans="51:92" ht="13.5" customHeight="1"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51"/>
      <c r="BJ75" s="351"/>
      <c r="BK75" s="351"/>
      <c r="BL75" s="351"/>
      <c r="BM75" s="351"/>
      <c r="BN75" s="351"/>
      <c r="BO75" s="351"/>
      <c r="BP75" s="351"/>
      <c r="BQ75" s="351"/>
      <c r="BR75" s="351"/>
      <c r="BS75" s="351"/>
      <c r="BT75" s="351"/>
      <c r="BU75" s="351"/>
      <c r="BV75" s="351"/>
      <c r="BW75" s="351"/>
      <c r="BX75" s="351"/>
      <c r="BY75" s="351"/>
      <c r="BZ75" s="351"/>
      <c r="CA75" s="351"/>
      <c r="CB75" s="351"/>
      <c r="CC75" s="351"/>
      <c r="CD75" s="351"/>
      <c r="CE75" s="351"/>
      <c r="CF75" s="351"/>
      <c r="CG75" s="351"/>
      <c r="CH75" s="351"/>
      <c r="CI75" s="351"/>
      <c r="CJ75" s="351"/>
      <c r="CK75" s="351"/>
      <c r="CL75" s="351"/>
      <c r="CM75" s="351"/>
      <c r="CN75" s="351"/>
    </row>
    <row r="76" spans="51:92" ht="13.5" customHeight="1">
      <c r="AY76" s="351"/>
      <c r="AZ76" s="351"/>
      <c r="BA76" s="351"/>
      <c r="BB76" s="351"/>
      <c r="BC76" s="351"/>
      <c r="BD76" s="351"/>
      <c r="BE76" s="351"/>
      <c r="BF76" s="351"/>
      <c r="BG76" s="351"/>
      <c r="BH76" s="351"/>
      <c r="BI76" s="351"/>
      <c r="BJ76" s="351"/>
      <c r="BK76" s="351"/>
      <c r="BL76" s="351"/>
      <c r="BM76" s="351"/>
      <c r="BN76" s="351"/>
      <c r="BO76" s="351"/>
      <c r="BP76" s="351"/>
      <c r="BQ76" s="351"/>
      <c r="BR76" s="351"/>
      <c r="BS76" s="351"/>
      <c r="BT76" s="351"/>
      <c r="BU76" s="351"/>
      <c r="BV76" s="351"/>
      <c r="BW76" s="351"/>
      <c r="BX76" s="351"/>
      <c r="BY76" s="351"/>
      <c r="BZ76" s="351"/>
      <c r="CA76" s="351"/>
      <c r="CB76" s="351"/>
      <c r="CC76" s="351"/>
      <c r="CD76" s="351"/>
      <c r="CE76" s="351"/>
      <c r="CF76" s="351"/>
      <c r="CG76" s="351"/>
      <c r="CH76" s="351"/>
      <c r="CI76" s="351"/>
      <c r="CJ76" s="351"/>
      <c r="CK76" s="351"/>
      <c r="CL76" s="351"/>
      <c r="CM76" s="351"/>
      <c r="CN76" s="351"/>
    </row>
    <row r="77" spans="51:92" ht="13.5" customHeight="1">
      <c r="AY77" s="351"/>
      <c r="AZ77" s="351"/>
      <c r="BA77" s="351"/>
      <c r="BB77" s="351"/>
      <c r="BC77" s="351"/>
      <c r="BD77" s="351"/>
      <c r="BE77" s="351"/>
      <c r="BF77" s="351"/>
      <c r="BG77" s="351"/>
      <c r="BH77" s="351"/>
      <c r="BI77" s="351"/>
      <c r="BJ77" s="351"/>
      <c r="BK77" s="351"/>
      <c r="BL77" s="351"/>
      <c r="BM77" s="351"/>
      <c r="BN77" s="351"/>
      <c r="BO77" s="351"/>
      <c r="BP77" s="351"/>
      <c r="BQ77" s="351"/>
      <c r="BR77" s="351"/>
      <c r="BS77" s="351"/>
      <c r="BT77" s="351"/>
      <c r="BU77" s="351"/>
      <c r="BV77" s="351"/>
      <c r="BW77" s="351"/>
      <c r="BX77" s="351"/>
      <c r="BY77" s="351"/>
      <c r="BZ77" s="351"/>
      <c r="CA77" s="351"/>
      <c r="CB77" s="351"/>
      <c r="CC77" s="351"/>
      <c r="CD77" s="351"/>
      <c r="CE77" s="351"/>
      <c r="CF77" s="351"/>
      <c r="CG77" s="351"/>
      <c r="CH77" s="351"/>
      <c r="CI77" s="351"/>
      <c r="CJ77" s="351"/>
      <c r="CK77" s="351"/>
      <c r="CL77" s="351"/>
      <c r="CM77" s="351"/>
      <c r="CN77" s="351"/>
    </row>
    <row r="78" spans="51:92" ht="13.5" customHeight="1">
      <c r="AY78" s="351"/>
      <c r="AZ78" s="351"/>
      <c r="BA78" s="351"/>
      <c r="BB78" s="351"/>
      <c r="BC78" s="351"/>
      <c r="BD78" s="351"/>
      <c r="BE78" s="351"/>
      <c r="BF78" s="351"/>
      <c r="BG78" s="351"/>
      <c r="BH78" s="351"/>
      <c r="BI78" s="351"/>
      <c r="BJ78" s="351"/>
      <c r="BK78" s="351"/>
      <c r="BL78" s="351"/>
      <c r="BM78" s="351"/>
      <c r="BN78" s="351"/>
      <c r="BO78" s="351"/>
      <c r="BP78" s="351"/>
      <c r="BQ78" s="351"/>
      <c r="BR78" s="351"/>
      <c r="BS78" s="351"/>
      <c r="BT78" s="351"/>
      <c r="BU78" s="351"/>
      <c r="BV78" s="351"/>
      <c r="BW78" s="351"/>
      <c r="BX78" s="351"/>
      <c r="BY78" s="351"/>
      <c r="BZ78" s="351"/>
      <c r="CA78" s="351"/>
      <c r="CB78" s="351"/>
      <c r="CC78" s="351"/>
      <c r="CD78" s="351"/>
      <c r="CE78" s="351"/>
      <c r="CF78" s="351"/>
      <c r="CG78" s="351"/>
      <c r="CH78" s="351"/>
      <c r="CI78" s="351"/>
      <c r="CJ78" s="351"/>
      <c r="CK78" s="351"/>
      <c r="CL78" s="351"/>
      <c r="CM78" s="351"/>
      <c r="CN78" s="351"/>
    </row>
    <row r="79" spans="51:92" ht="13.5" customHeight="1">
      <c r="AY79" s="351"/>
      <c r="AZ79" s="351"/>
      <c r="BA79" s="351"/>
      <c r="BB79" s="351"/>
      <c r="BC79" s="351"/>
      <c r="BD79" s="351"/>
      <c r="BE79" s="351"/>
      <c r="BF79" s="351"/>
      <c r="BG79" s="351"/>
      <c r="BH79" s="351"/>
      <c r="BI79" s="351"/>
      <c r="BJ79" s="351"/>
      <c r="BK79" s="351"/>
      <c r="BL79" s="351"/>
      <c r="BM79" s="351"/>
      <c r="BN79" s="351"/>
      <c r="BO79" s="351"/>
      <c r="BP79" s="351"/>
      <c r="BQ79" s="351"/>
      <c r="BR79" s="351"/>
      <c r="BS79" s="351"/>
      <c r="BT79" s="351"/>
      <c r="BU79" s="351"/>
      <c r="BV79" s="351"/>
      <c r="BW79" s="351"/>
      <c r="BX79" s="351"/>
      <c r="BY79" s="351"/>
      <c r="BZ79" s="351"/>
      <c r="CA79" s="351"/>
      <c r="CB79" s="351"/>
      <c r="CC79" s="351"/>
      <c r="CD79" s="351"/>
      <c r="CE79" s="351"/>
      <c r="CF79" s="351"/>
      <c r="CG79" s="351"/>
      <c r="CH79" s="351"/>
      <c r="CI79" s="351"/>
      <c r="CJ79" s="351"/>
      <c r="CK79" s="351"/>
      <c r="CL79" s="351"/>
      <c r="CM79" s="351"/>
      <c r="CN79" s="351"/>
    </row>
    <row r="80" spans="51:92" ht="13.5" customHeight="1"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51"/>
      <c r="BK80" s="351"/>
      <c r="BL80" s="351"/>
      <c r="BM80" s="351"/>
      <c r="BN80" s="351"/>
      <c r="BO80" s="351"/>
      <c r="BP80" s="351"/>
      <c r="BQ80" s="351"/>
      <c r="BR80" s="351"/>
      <c r="BS80" s="351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51"/>
      <c r="CF80" s="351"/>
      <c r="CG80" s="351"/>
      <c r="CH80" s="351"/>
      <c r="CI80" s="351"/>
      <c r="CJ80" s="351"/>
      <c r="CK80" s="351"/>
      <c r="CL80" s="351"/>
      <c r="CM80" s="351"/>
      <c r="CN80" s="351"/>
    </row>
    <row r="81" spans="51:92" ht="13.5" customHeight="1">
      <c r="AY81" s="351"/>
      <c r="AZ81" s="351"/>
      <c r="BA81" s="351"/>
      <c r="BB81" s="351"/>
      <c r="BC81" s="351"/>
      <c r="BD81" s="351"/>
      <c r="BE81" s="351"/>
      <c r="BF81" s="351"/>
      <c r="BG81" s="351"/>
      <c r="BH81" s="351"/>
      <c r="BI81" s="351"/>
      <c r="BJ81" s="351"/>
      <c r="BK81" s="351"/>
      <c r="BL81" s="351"/>
      <c r="BM81" s="351"/>
      <c r="BN81" s="351"/>
      <c r="BO81" s="351"/>
      <c r="BP81" s="351"/>
      <c r="BQ81" s="351"/>
      <c r="BR81" s="351"/>
      <c r="BS81" s="351"/>
      <c r="BT81" s="351"/>
      <c r="BU81" s="351"/>
      <c r="BV81" s="351"/>
      <c r="BW81" s="351"/>
      <c r="BX81" s="351"/>
      <c r="BY81" s="351"/>
      <c r="BZ81" s="351"/>
      <c r="CA81" s="351"/>
      <c r="CB81" s="351"/>
      <c r="CC81" s="351"/>
      <c r="CD81" s="351"/>
      <c r="CE81" s="351"/>
      <c r="CF81" s="351"/>
      <c r="CG81" s="351"/>
      <c r="CH81" s="351"/>
      <c r="CI81" s="351"/>
      <c r="CJ81" s="351"/>
      <c r="CK81" s="351"/>
      <c r="CL81" s="351"/>
      <c r="CM81" s="351"/>
      <c r="CN81" s="351"/>
    </row>
    <row r="82" spans="51:92" ht="13.5" customHeight="1">
      <c r="AY82" s="351"/>
      <c r="AZ82" s="351"/>
      <c r="BA82" s="351"/>
      <c r="BB82" s="351"/>
      <c r="BC82" s="351"/>
      <c r="BD82" s="351"/>
      <c r="BE82" s="351"/>
      <c r="BF82" s="351"/>
      <c r="BG82" s="351"/>
      <c r="BH82" s="351"/>
      <c r="BI82" s="351"/>
      <c r="BJ82" s="351"/>
      <c r="BK82" s="351"/>
      <c r="BL82" s="351"/>
      <c r="BM82" s="351"/>
      <c r="BN82" s="351"/>
      <c r="BO82" s="351"/>
      <c r="BP82" s="351"/>
      <c r="BQ82" s="351"/>
      <c r="BR82" s="351"/>
      <c r="BS82" s="351"/>
      <c r="BT82" s="351"/>
      <c r="BU82" s="351"/>
      <c r="BV82" s="351"/>
      <c r="BW82" s="351"/>
      <c r="BX82" s="351"/>
      <c r="BY82" s="351"/>
      <c r="BZ82" s="351"/>
      <c r="CA82" s="351"/>
      <c r="CB82" s="351"/>
      <c r="CC82" s="351"/>
      <c r="CD82" s="351"/>
      <c r="CE82" s="351"/>
      <c r="CF82" s="351"/>
      <c r="CG82" s="351"/>
      <c r="CH82" s="351"/>
      <c r="CI82" s="351"/>
      <c r="CJ82" s="351"/>
      <c r="CK82" s="351"/>
      <c r="CL82" s="351"/>
      <c r="CM82" s="351"/>
      <c r="CN82" s="351"/>
    </row>
    <row r="83" spans="51:92" ht="13.5" customHeight="1">
      <c r="AY83" s="351"/>
      <c r="AZ83" s="351"/>
      <c r="BA83" s="351"/>
      <c r="BB83" s="351"/>
      <c r="BC83" s="351"/>
      <c r="BD83" s="351"/>
      <c r="BE83" s="351"/>
      <c r="BF83" s="351"/>
      <c r="BG83" s="351"/>
      <c r="BH83" s="351"/>
      <c r="BI83" s="351"/>
      <c r="BJ83" s="351"/>
      <c r="BK83" s="351"/>
      <c r="BL83" s="351"/>
      <c r="BM83" s="351"/>
      <c r="BN83" s="351"/>
      <c r="BO83" s="351"/>
      <c r="BP83" s="351"/>
      <c r="BQ83" s="351"/>
      <c r="BR83" s="351"/>
      <c r="BS83" s="351"/>
      <c r="BT83" s="351"/>
      <c r="BU83" s="351"/>
      <c r="BV83" s="351"/>
      <c r="BW83" s="351"/>
      <c r="BX83" s="351"/>
      <c r="BY83" s="351"/>
      <c r="BZ83" s="351"/>
      <c r="CA83" s="351"/>
      <c r="CB83" s="351"/>
      <c r="CC83" s="351"/>
      <c r="CD83" s="351"/>
      <c r="CE83" s="351"/>
      <c r="CF83" s="351"/>
      <c r="CG83" s="351"/>
      <c r="CH83" s="351"/>
      <c r="CI83" s="351"/>
      <c r="CJ83" s="351"/>
      <c r="CK83" s="351"/>
      <c r="CL83" s="351"/>
      <c r="CM83" s="351"/>
      <c r="CN83" s="351"/>
    </row>
    <row r="84" spans="51:92" ht="13.5" customHeight="1">
      <c r="AY84" s="351"/>
      <c r="AZ84" s="351"/>
      <c r="BA84" s="351"/>
      <c r="BB84" s="351"/>
      <c r="BC84" s="351"/>
      <c r="BD84" s="351"/>
      <c r="BE84" s="351"/>
      <c r="BF84" s="351"/>
      <c r="BG84" s="351"/>
      <c r="BH84" s="351"/>
      <c r="BI84" s="351"/>
      <c r="BJ84" s="351"/>
      <c r="BK84" s="351"/>
      <c r="BL84" s="351"/>
      <c r="BM84" s="351"/>
      <c r="BN84" s="351"/>
      <c r="BO84" s="351"/>
      <c r="BP84" s="351"/>
      <c r="BQ84" s="351"/>
      <c r="BR84" s="351"/>
      <c r="BS84" s="351"/>
      <c r="BT84" s="351"/>
      <c r="BU84" s="351"/>
      <c r="BV84" s="351"/>
      <c r="BW84" s="351"/>
      <c r="BX84" s="351"/>
      <c r="BY84" s="351"/>
      <c r="BZ84" s="351"/>
      <c r="CA84" s="351"/>
      <c r="CB84" s="351"/>
      <c r="CC84" s="351"/>
      <c r="CD84" s="351"/>
      <c r="CE84" s="351"/>
      <c r="CF84" s="351"/>
      <c r="CG84" s="351"/>
      <c r="CH84" s="351"/>
      <c r="CI84" s="351"/>
      <c r="CJ84" s="351"/>
      <c r="CK84" s="351"/>
      <c r="CL84" s="351"/>
      <c r="CM84" s="351"/>
      <c r="CN84" s="351"/>
    </row>
    <row r="85" spans="51:92" ht="13.5" customHeight="1"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  <c r="CH85" s="351"/>
      <c r="CI85" s="351"/>
      <c r="CJ85" s="351"/>
      <c r="CK85" s="351"/>
      <c r="CL85" s="351"/>
      <c r="CM85" s="351"/>
      <c r="CN85" s="351"/>
    </row>
    <row r="86" spans="51:92" ht="13.5" customHeight="1"/>
    <row r="87" spans="51:92" ht="13.5" customHeight="1"/>
    <row r="88" spans="51:92" ht="13.5" customHeight="1"/>
    <row r="89" spans="51:92" ht="13.5" customHeight="1"/>
    <row r="90" spans="51:92" ht="13.5" customHeight="1"/>
  </sheetData>
  <mergeCells count="135">
    <mergeCell ref="BK42:BM42"/>
    <mergeCell ref="AH42:AH44"/>
    <mergeCell ref="AL42:AL44"/>
    <mergeCell ref="AM42:AO42"/>
    <mergeCell ref="AY42:BA42"/>
    <mergeCell ref="BF42:BF44"/>
    <mergeCell ref="BJ42:BJ44"/>
    <mergeCell ref="AM40:AT41"/>
    <mergeCell ref="AW40:AX41"/>
    <mergeCell ref="AY40:BF41"/>
    <mergeCell ref="BI40:BJ41"/>
    <mergeCell ref="BK40:BR41"/>
    <mergeCell ref="C42:E42"/>
    <mergeCell ref="J42:J44"/>
    <mergeCell ref="N42:N44"/>
    <mergeCell ref="O42:Q42"/>
    <mergeCell ref="AA42:AC42"/>
    <mergeCell ref="L39:M39"/>
    <mergeCell ref="AJ39:AK39"/>
    <mergeCell ref="BH39:BI39"/>
    <mergeCell ref="A40:B41"/>
    <mergeCell ref="C40:J41"/>
    <mergeCell ref="M40:N41"/>
    <mergeCell ref="O40:V41"/>
    <mergeCell ref="Y40:Z41"/>
    <mergeCell ref="AA40:AH41"/>
    <mergeCell ref="AK40:AL41"/>
    <mergeCell ref="BG35:BJ36"/>
    <mergeCell ref="BN35:BN37"/>
    <mergeCell ref="BR35:BR37"/>
    <mergeCell ref="K38:O38"/>
    <mergeCell ref="AH38:AL38"/>
    <mergeCell ref="BF38:BJ38"/>
    <mergeCell ref="AE35:AE37"/>
    <mergeCell ref="AI35:AL36"/>
    <mergeCell ref="AP35:AP37"/>
    <mergeCell ref="AT35:AT37"/>
    <mergeCell ref="AY35:AY37"/>
    <mergeCell ref="BC35:BC37"/>
    <mergeCell ref="C35:C37"/>
    <mergeCell ref="G35:G37"/>
    <mergeCell ref="K35:N36"/>
    <mergeCell ref="R35:R37"/>
    <mergeCell ref="V35:V37"/>
    <mergeCell ref="AA35:AA37"/>
    <mergeCell ref="BL33:BP33"/>
    <mergeCell ref="H34:I34"/>
    <mergeCell ref="Q34:R34"/>
    <mergeCell ref="AE34:AF34"/>
    <mergeCell ref="AO34:AP34"/>
    <mergeCell ref="BC34:BD34"/>
    <mergeCell ref="BM34:BN34"/>
    <mergeCell ref="I30:K30"/>
    <mergeCell ref="AG30:AI30"/>
    <mergeCell ref="BE30:BG30"/>
    <mergeCell ref="E33:I33"/>
    <mergeCell ref="P33:T33"/>
    <mergeCell ref="AC33:AG33"/>
    <mergeCell ref="AN33:AR33"/>
    <mergeCell ref="BA33:BE33"/>
    <mergeCell ref="G28:H29"/>
    <mergeCell ref="I28:P29"/>
    <mergeCell ref="AE28:AF29"/>
    <mergeCell ref="AG28:AN29"/>
    <mergeCell ref="BC28:BD29"/>
    <mergeCell ref="BE28:BL29"/>
    <mergeCell ref="BF19:BF21"/>
    <mergeCell ref="BJ19:BJ21"/>
    <mergeCell ref="BK19:BM19"/>
    <mergeCell ref="C24:BE25"/>
    <mergeCell ref="BF24:BR25"/>
    <mergeCell ref="C26:I26"/>
    <mergeCell ref="J26:M26"/>
    <mergeCell ref="AH26:AK26"/>
    <mergeCell ref="BF26:BI26"/>
    <mergeCell ref="BK17:BR18"/>
    <mergeCell ref="C19:E19"/>
    <mergeCell ref="J19:J21"/>
    <mergeCell ref="N19:N21"/>
    <mergeCell ref="O19:Q19"/>
    <mergeCell ref="AA19:AC19"/>
    <mergeCell ref="AH19:AH21"/>
    <mergeCell ref="AL19:AL21"/>
    <mergeCell ref="AM19:AO19"/>
    <mergeCell ref="AY19:BA19"/>
    <mergeCell ref="L16:M16"/>
    <mergeCell ref="AJ16:AK16"/>
    <mergeCell ref="BH16:BI16"/>
    <mergeCell ref="C17:J18"/>
    <mergeCell ref="O17:V18"/>
    <mergeCell ref="AA17:AH18"/>
    <mergeCell ref="AM17:AT18"/>
    <mergeCell ref="AY17:BF18"/>
    <mergeCell ref="BG12:BJ13"/>
    <mergeCell ref="BN12:BN14"/>
    <mergeCell ref="BR12:BR14"/>
    <mergeCell ref="K15:O15"/>
    <mergeCell ref="AH15:AL15"/>
    <mergeCell ref="BF15:BJ15"/>
    <mergeCell ref="AE12:AE14"/>
    <mergeCell ref="AI12:AL13"/>
    <mergeCell ref="AP12:AP14"/>
    <mergeCell ref="AT12:AT14"/>
    <mergeCell ref="AY12:AY14"/>
    <mergeCell ref="BC12:BC14"/>
    <mergeCell ref="C12:C14"/>
    <mergeCell ref="G12:G14"/>
    <mergeCell ref="K12:N13"/>
    <mergeCell ref="R12:R14"/>
    <mergeCell ref="V12:V14"/>
    <mergeCell ref="AA12:AA14"/>
    <mergeCell ref="H11:I11"/>
    <mergeCell ref="Q11:R11"/>
    <mergeCell ref="AE11:AF11"/>
    <mergeCell ref="AO11:AP11"/>
    <mergeCell ref="BC11:BD11"/>
    <mergeCell ref="BM11:BN11"/>
    <mergeCell ref="E10:I10"/>
    <mergeCell ref="P10:T10"/>
    <mergeCell ref="AC10:AG10"/>
    <mergeCell ref="AN10:AR10"/>
    <mergeCell ref="BA10:BE10"/>
    <mergeCell ref="BL10:BP10"/>
    <mergeCell ref="I5:P6"/>
    <mergeCell ref="AG5:AN6"/>
    <mergeCell ref="BE5:BL6"/>
    <mergeCell ref="I7:K7"/>
    <mergeCell ref="AG7:AI7"/>
    <mergeCell ref="BE7:BG7"/>
    <mergeCell ref="C1:BE2"/>
    <mergeCell ref="BF1:BR2"/>
    <mergeCell ref="C3:I3"/>
    <mergeCell ref="J3:M3"/>
    <mergeCell ref="AH3:AK3"/>
    <mergeCell ref="BF3:BI3"/>
  </mergeCells>
  <phoneticPr fontId="2"/>
  <pageMargins left="0.9055118110236221" right="0.70866141732283472" top="0.74803149606299213" bottom="0.74803149606299213" header="0.31496062992125984" footer="0.31496062992125984"/>
  <pageSetup paperSize="9" scale="81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"/>
  <sheetViews>
    <sheetView workbookViewId="0">
      <selection activeCell="L15" sqref="L15"/>
    </sheetView>
  </sheetViews>
  <sheetFormatPr defaultRowHeight="13.5"/>
  <cols>
    <col min="1" max="1" width="3.625" style="124" customWidth="1"/>
    <col min="2" max="2" width="5.75" style="124" customWidth="1"/>
    <col min="3" max="5" width="10.5" style="124" customWidth="1"/>
    <col min="6" max="6" width="20.875" style="124" customWidth="1"/>
    <col min="7" max="7" width="2.75" style="124" customWidth="1"/>
    <col min="8" max="8" width="5.75" style="124" customWidth="1"/>
    <col min="9" max="12" width="10.5" style="124" customWidth="1"/>
    <col min="13" max="256" width="9" style="124"/>
    <col min="257" max="257" width="3.625" style="124" customWidth="1"/>
    <col min="258" max="258" width="5.75" style="124" customWidth="1"/>
    <col min="259" max="262" width="10.5" style="124" customWidth="1"/>
    <col min="263" max="263" width="2.75" style="124" customWidth="1"/>
    <col min="264" max="264" width="5.75" style="124" customWidth="1"/>
    <col min="265" max="268" width="10.5" style="124" customWidth="1"/>
    <col min="269" max="512" width="9" style="124"/>
    <col min="513" max="513" width="3.625" style="124" customWidth="1"/>
    <col min="514" max="514" width="5.75" style="124" customWidth="1"/>
    <col min="515" max="518" width="10.5" style="124" customWidth="1"/>
    <col min="519" max="519" width="2.75" style="124" customWidth="1"/>
    <col min="520" max="520" width="5.75" style="124" customWidth="1"/>
    <col min="521" max="524" width="10.5" style="124" customWidth="1"/>
    <col min="525" max="768" width="9" style="124"/>
    <col min="769" max="769" width="3.625" style="124" customWidth="1"/>
    <col min="770" max="770" width="5.75" style="124" customWidth="1"/>
    <col min="771" max="774" width="10.5" style="124" customWidth="1"/>
    <col min="775" max="775" width="2.75" style="124" customWidth="1"/>
    <col min="776" max="776" width="5.75" style="124" customWidth="1"/>
    <col min="777" max="780" width="10.5" style="124" customWidth="1"/>
    <col min="781" max="1024" width="9" style="124"/>
    <col min="1025" max="1025" width="3.625" style="124" customWidth="1"/>
    <col min="1026" max="1026" width="5.75" style="124" customWidth="1"/>
    <col min="1027" max="1030" width="10.5" style="124" customWidth="1"/>
    <col min="1031" max="1031" width="2.75" style="124" customWidth="1"/>
    <col min="1032" max="1032" width="5.75" style="124" customWidth="1"/>
    <col min="1033" max="1036" width="10.5" style="124" customWidth="1"/>
    <col min="1037" max="1280" width="9" style="124"/>
    <col min="1281" max="1281" width="3.625" style="124" customWidth="1"/>
    <col min="1282" max="1282" width="5.75" style="124" customWidth="1"/>
    <col min="1283" max="1286" width="10.5" style="124" customWidth="1"/>
    <col min="1287" max="1287" width="2.75" style="124" customWidth="1"/>
    <col min="1288" max="1288" width="5.75" style="124" customWidth="1"/>
    <col min="1289" max="1292" width="10.5" style="124" customWidth="1"/>
    <col min="1293" max="1536" width="9" style="124"/>
    <col min="1537" max="1537" width="3.625" style="124" customWidth="1"/>
    <col min="1538" max="1538" width="5.75" style="124" customWidth="1"/>
    <col min="1539" max="1542" width="10.5" style="124" customWidth="1"/>
    <col min="1543" max="1543" width="2.75" style="124" customWidth="1"/>
    <col min="1544" max="1544" width="5.75" style="124" customWidth="1"/>
    <col min="1545" max="1548" width="10.5" style="124" customWidth="1"/>
    <col min="1549" max="1792" width="9" style="124"/>
    <col min="1793" max="1793" width="3.625" style="124" customWidth="1"/>
    <col min="1794" max="1794" width="5.75" style="124" customWidth="1"/>
    <col min="1795" max="1798" width="10.5" style="124" customWidth="1"/>
    <col min="1799" max="1799" width="2.75" style="124" customWidth="1"/>
    <col min="1800" max="1800" width="5.75" style="124" customWidth="1"/>
    <col min="1801" max="1804" width="10.5" style="124" customWidth="1"/>
    <col min="1805" max="2048" width="9" style="124"/>
    <col min="2049" max="2049" width="3.625" style="124" customWidth="1"/>
    <col min="2050" max="2050" width="5.75" style="124" customWidth="1"/>
    <col min="2051" max="2054" width="10.5" style="124" customWidth="1"/>
    <col min="2055" max="2055" width="2.75" style="124" customWidth="1"/>
    <col min="2056" max="2056" width="5.75" style="124" customWidth="1"/>
    <col min="2057" max="2060" width="10.5" style="124" customWidth="1"/>
    <col min="2061" max="2304" width="9" style="124"/>
    <col min="2305" max="2305" width="3.625" style="124" customWidth="1"/>
    <col min="2306" max="2306" width="5.75" style="124" customWidth="1"/>
    <col min="2307" max="2310" width="10.5" style="124" customWidth="1"/>
    <col min="2311" max="2311" width="2.75" style="124" customWidth="1"/>
    <col min="2312" max="2312" width="5.75" style="124" customWidth="1"/>
    <col min="2313" max="2316" width="10.5" style="124" customWidth="1"/>
    <col min="2317" max="2560" width="9" style="124"/>
    <col min="2561" max="2561" width="3.625" style="124" customWidth="1"/>
    <col min="2562" max="2562" width="5.75" style="124" customWidth="1"/>
    <col min="2563" max="2566" width="10.5" style="124" customWidth="1"/>
    <col min="2567" max="2567" width="2.75" style="124" customWidth="1"/>
    <col min="2568" max="2568" width="5.75" style="124" customWidth="1"/>
    <col min="2569" max="2572" width="10.5" style="124" customWidth="1"/>
    <col min="2573" max="2816" width="9" style="124"/>
    <col min="2817" max="2817" width="3.625" style="124" customWidth="1"/>
    <col min="2818" max="2818" width="5.75" style="124" customWidth="1"/>
    <col min="2819" max="2822" width="10.5" style="124" customWidth="1"/>
    <col min="2823" max="2823" width="2.75" style="124" customWidth="1"/>
    <col min="2824" max="2824" width="5.75" style="124" customWidth="1"/>
    <col min="2825" max="2828" width="10.5" style="124" customWidth="1"/>
    <col min="2829" max="3072" width="9" style="124"/>
    <col min="3073" max="3073" width="3.625" style="124" customWidth="1"/>
    <col min="3074" max="3074" width="5.75" style="124" customWidth="1"/>
    <col min="3075" max="3078" width="10.5" style="124" customWidth="1"/>
    <col min="3079" max="3079" width="2.75" style="124" customWidth="1"/>
    <col min="3080" max="3080" width="5.75" style="124" customWidth="1"/>
    <col min="3081" max="3084" width="10.5" style="124" customWidth="1"/>
    <col min="3085" max="3328" width="9" style="124"/>
    <col min="3329" max="3329" width="3.625" style="124" customWidth="1"/>
    <col min="3330" max="3330" width="5.75" style="124" customWidth="1"/>
    <col min="3331" max="3334" width="10.5" style="124" customWidth="1"/>
    <col min="3335" max="3335" width="2.75" style="124" customWidth="1"/>
    <col min="3336" max="3336" width="5.75" style="124" customWidth="1"/>
    <col min="3337" max="3340" width="10.5" style="124" customWidth="1"/>
    <col min="3341" max="3584" width="9" style="124"/>
    <col min="3585" max="3585" width="3.625" style="124" customWidth="1"/>
    <col min="3586" max="3586" width="5.75" style="124" customWidth="1"/>
    <col min="3587" max="3590" width="10.5" style="124" customWidth="1"/>
    <col min="3591" max="3591" width="2.75" style="124" customWidth="1"/>
    <col min="3592" max="3592" width="5.75" style="124" customWidth="1"/>
    <col min="3593" max="3596" width="10.5" style="124" customWidth="1"/>
    <col min="3597" max="3840" width="9" style="124"/>
    <col min="3841" max="3841" width="3.625" style="124" customWidth="1"/>
    <col min="3842" max="3842" width="5.75" style="124" customWidth="1"/>
    <col min="3843" max="3846" width="10.5" style="124" customWidth="1"/>
    <col min="3847" max="3847" width="2.75" style="124" customWidth="1"/>
    <col min="3848" max="3848" width="5.75" style="124" customWidth="1"/>
    <col min="3849" max="3852" width="10.5" style="124" customWidth="1"/>
    <col min="3853" max="4096" width="9" style="124"/>
    <col min="4097" max="4097" width="3.625" style="124" customWidth="1"/>
    <col min="4098" max="4098" width="5.75" style="124" customWidth="1"/>
    <col min="4099" max="4102" width="10.5" style="124" customWidth="1"/>
    <col min="4103" max="4103" width="2.75" style="124" customWidth="1"/>
    <col min="4104" max="4104" width="5.75" style="124" customWidth="1"/>
    <col min="4105" max="4108" width="10.5" style="124" customWidth="1"/>
    <col min="4109" max="4352" width="9" style="124"/>
    <col min="4353" max="4353" width="3.625" style="124" customWidth="1"/>
    <col min="4354" max="4354" width="5.75" style="124" customWidth="1"/>
    <col min="4355" max="4358" width="10.5" style="124" customWidth="1"/>
    <col min="4359" max="4359" width="2.75" style="124" customWidth="1"/>
    <col min="4360" max="4360" width="5.75" style="124" customWidth="1"/>
    <col min="4361" max="4364" width="10.5" style="124" customWidth="1"/>
    <col min="4365" max="4608" width="9" style="124"/>
    <col min="4609" max="4609" width="3.625" style="124" customWidth="1"/>
    <col min="4610" max="4610" width="5.75" style="124" customWidth="1"/>
    <col min="4611" max="4614" width="10.5" style="124" customWidth="1"/>
    <col min="4615" max="4615" width="2.75" style="124" customWidth="1"/>
    <col min="4616" max="4616" width="5.75" style="124" customWidth="1"/>
    <col min="4617" max="4620" width="10.5" style="124" customWidth="1"/>
    <col min="4621" max="4864" width="9" style="124"/>
    <col min="4865" max="4865" width="3.625" style="124" customWidth="1"/>
    <col min="4866" max="4866" width="5.75" style="124" customWidth="1"/>
    <col min="4867" max="4870" width="10.5" style="124" customWidth="1"/>
    <col min="4871" max="4871" width="2.75" style="124" customWidth="1"/>
    <col min="4872" max="4872" width="5.75" style="124" customWidth="1"/>
    <col min="4873" max="4876" width="10.5" style="124" customWidth="1"/>
    <col min="4877" max="5120" width="9" style="124"/>
    <col min="5121" max="5121" width="3.625" style="124" customWidth="1"/>
    <col min="5122" max="5122" width="5.75" style="124" customWidth="1"/>
    <col min="5123" max="5126" width="10.5" style="124" customWidth="1"/>
    <col min="5127" max="5127" width="2.75" style="124" customWidth="1"/>
    <col min="5128" max="5128" width="5.75" style="124" customWidth="1"/>
    <col min="5129" max="5132" width="10.5" style="124" customWidth="1"/>
    <col min="5133" max="5376" width="9" style="124"/>
    <col min="5377" max="5377" width="3.625" style="124" customWidth="1"/>
    <col min="5378" max="5378" width="5.75" style="124" customWidth="1"/>
    <col min="5379" max="5382" width="10.5" style="124" customWidth="1"/>
    <col min="5383" max="5383" width="2.75" style="124" customWidth="1"/>
    <col min="5384" max="5384" width="5.75" style="124" customWidth="1"/>
    <col min="5385" max="5388" width="10.5" style="124" customWidth="1"/>
    <col min="5389" max="5632" width="9" style="124"/>
    <col min="5633" max="5633" width="3.625" style="124" customWidth="1"/>
    <col min="5634" max="5634" width="5.75" style="124" customWidth="1"/>
    <col min="5635" max="5638" width="10.5" style="124" customWidth="1"/>
    <col min="5639" max="5639" width="2.75" style="124" customWidth="1"/>
    <col min="5640" max="5640" width="5.75" style="124" customWidth="1"/>
    <col min="5641" max="5644" width="10.5" style="124" customWidth="1"/>
    <col min="5645" max="5888" width="9" style="124"/>
    <col min="5889" max="5889" width="3.625" style="124" customWidth="1"/>
    <col min="5890" max="5890" width="5.75" style="124" customWidth="1"/>
    <col min="5891" max="5894" width="10.5" style="124" customWidth="1"/>
    <col min="5895" max="5895" width="2.75" style="124" customWidth="1"/>
    <col min="5896" max="5896" width="5.75" style="124" customWidth="1"/>
    <col min="5897" max="5900" width="10.5" style="124" customWidth="1"/>
    <col min="5901" max="6144" width="9" style="124"/>
    <col min="6145" max="6145" width="3.625" style="124" customWidth="1"/>
    <col min="6146" max="6146" width="5.75" style="124" customWidth="1"/>
    <col min="6147" max="6150" width="10.5" style="124" customWidth="1"/>
    <col min="6151" max="6151" width="2.75" style="124" customWidth="1"/>
    <col min="6152" max="6152" width="5.75" style="124" customWidth="1"/>
    <col min="6153" max="6156" width="10.5" style="124" customWidth="1"/>
    <col min="6157" max="6400" width="9" style="124"/>
    <col min="6401" max="6401" width="3.625" style="124" customWidth="1"/>
    <col min="6402" max="6402" width="5.75" style="124" customWidth="1"/>
    <col min="6403" max="6406" width="10.5" style="124" customWidth="1"/>
    <col min="6407" max="6407" width="2.75" style="124" customWidth="1"/>
    <col min="6408" max="6408" width="5.75" style="124" customWidth="1"/>
    <col min="6409" max="6412" width="10.5" style="124" customWidth="1"/>
    <col min="6413" max="6656" width="9" style="124"/>
    <col min="6657" max="6657" width="3.625" style="124" customWidth="1"/>
    <col min="6658" max="6658" width="5.75" style="124" customWidth="1"/>
    <col min="6659" max="6662" width="10.5" style="124" customWidth="1"/>
    <col min="6663" max="6663" width="2.75" style="124" customWidth="1"/>
    <col min="6664" max="6664" width="5.75" style="124" customWidth="1"/>
    <col min="6665" max="6668" width="10.5" style="124" customWidth="1"/>
    <col min="6669" max="6912" width="9" style="124"/>
    <col min="6913" max="6913" width="3.625" style="124" customWidth="1"/>
    <col min="6914" max="6914" width="5.75" style="124" customWidth="1"/>
    <col min="6915" max="6918" width="10.5" style="124" customWidth="1"/>
    <col min="6919" max="6919" width="2.75" style="124" customWidth="1"/>
    <col min="6920" max="6920" width="5.75" style="124" customWidth="1"/>
    <col min="6921" max="6924" width="10.5" style="124" customWidth="1"/>
    <col min="6925" max="7168" width="9" style="124"/>
    <col min="7169" max="7169" width="3.625" style="124" customWidth="1"/>
    <col min="7170" max="7170" width="5.75" style="124" customWidth="1"/>
    <col min="7171" max="7174" width="10.5" style="124" customWidth="1"/>
    <col min="7175" max="7175" width="2.75" style="124" customWidth="1"/>
    <col min="7176" max="7176" width="5.75" style="124" customWidth="1"/>
    <col min="7177" max="7180" width="10.5" style="124" customWidth="1"/>
    <col min="7181" max="7424" width="9" style="124"/>
    <col min="7425" max="7425" width="3.625" style="124" customWidth="1"/>
    <col min="7426" max="7426" width="5.75" style="124" customWidth="1"/>
    <col min="7427" max="7430" width="10.5" style="124" customWidth="1"/>
    <col min="7431" max="7431" width="2.75" style="124" customWidth="1"/>
    <col min="7432" max="7432" width="5.75" style="124" customWidth="1"/>
    <col min="7433" max="7436" width="10.5" style="124" customWidth="1"/>
    <col min="7437" max="7680" width="9" style="124"/>
    <col min="7681" max="7681" width="3.625" style="124" customWidth="1"/>
    <col min="7682" max="7682" width="5.75" style="124" customWidth="1"/>
    <col min="7683" max="7686" width="10.5" style="124" customWidth="1"/>
    <col min="7687" max="7687" width="2.75" style="124" customWidth="1"/>
    <col min="7688" max="7688" width="5.75" style="124" customWidth="1"/>
    <col min="7689" max="7692" width="10.5" style="124" customWidth="1"/>
    <col min="7693" max="7936" width="9" style="124"/>
    <col min="7937" max="7937" width="3.625" style="124" customWidth="1"/>
    <col min="7938" max="7938" width="5.75" style="124" customWidth="1"/>
    <col min="7939" max="7942" width="10.5" style="124" customWidth="1"/>
    <col min="7943" max="7943" width="2.75" style="124" customWidth="1"/>
    <col min="7944" max="7944" width="5.75" style="124" customWidth="1"/>
    <col min="7945" max="7948" width="10.5" style="124" customWidth="1"/>
    <col min="7949" max="8192" width="9" style="124"/>
    <col min="8193" max="8193" width="3.625" style="124" customWidth="1"/>
    <col min="8194" max="8194" width="5.75" style="124" customWidth="1"/>
    <col min="8195" max="8198" width="10.5" style="124" customWidth="1"/>
    <col min="8199" max="8199" width="2.75" style="124" customWidth="1"/>
    <col min="8200" max="8200" width="5.75" style="124" customWidth="1"/>
    <col min="8201" max="8204" width="10.5" style="124" customWidth="1"/>
    <col min="8205" max="8448" width="9" style="124"/>
    <col min="8449" max="8449" width="3.625" style="124" customWidth="1"/>
    <col min="8450" max="8450" width="5.75" style="124" customWidth="1"/>
    <col min="8451" max="8454" width="10.5" style="124" customWidth="1"/>
    <col min="8455" max="8455" width="2.75" style="124" customWidth="1"/>
    <col min="8456" max="8456" width="5.75" style="124" customWidth="1"/>
    <col min="8457" max="8460" width="10.5" style="124" customWidth="1"/>
    <col min="8461" max="8704" width="9" style="124"/>
    <col min="8705" max="8705" width="3.625" style="124" customWidth="1"/>
    <col min="8706" max="8706" width="5.75" style="124" customWidth="1"/>
    <col min="8707" max="8710" width="10.5" style="124" customWidth="1"/>
    <col min="8711" max="8711" width="2.75" style="124" customWidth="1"/>
    <col min="8712" max="8712" width="5.75" style="124" customWidth="1"/>
    <col min="8713" max="8716" width="10.5" style="124" customWidth="1"/>
    <col min="8717" max="8960" width="9" style="124"/>
    <col min="8961" max="8961" width="3.625" style="124" customWidth="1"/>
    <col min="8962" max="8962" width="5.75" style="124" customWidth="1"/>
    <col min="8963" max="8966" width="10.5" style="124" customWidth="1"/>
    <col min="8967" max="8967" width="2.75" style="124" customWidth="1"/>
    <col min="8968" max="8968" width="5.75" style="124" customWidth="1"/>
    <col min="8969" max="8972" width="10.5" style="124" customWidth="1"/>
    <col min="8973" max="9216" width="9" style="124"/>
    <col min="9217" max="9217" width="3.625" style="124" customWidth="1"/>
    <col min="9218" max="9218" width="5.75" style="124" customWidth="1"/>
    <col min="9219" max="9222" width="10.5" style="124" customWidth="1"/>
    <col min="9223" max="9223" width="2.75" style="124" customWidth="1"/>
    <col min="9224" max="9224" width="5.75" style="124" customWidth="1"/>
    <col min="9225" max="9228" width="10.5" style="124" customWidth="1"/>
    <col min="9229" max="9472" width="9" style="124"/>
    <col min="9473" max="9473" width="3.625" style="124" customWidth="1"/>
    <col min="9474" max="9474" width="5.75" style="124" customWidth="1"/>
    <col min="9475" max="9478" width="10.5" style="124" customWidth="1"/>
    <col min="9479" max="9479" width="2.75" style="124" customWidth="1"/>
    <col min="9480" max="9480" width="5.75" style="124" customWidth="1"/>
    <col min="9481" max="9484" width="10.5" style="124" customWidth="1"/>
    <col min="9485" max="9728" width="9" style="124"/>
    <col min="9729" max="9729" width="3.625" style="124" customWidth="1"/>
    <col min="9730" max="9730" width="5.75" style="124" customWidth="1"/>
    <col min="9731" max="9734" width="10.5" style="124" customWidth="1"/>
    <col min="9735" max="9735" width="2.75" style="124" customWidth="1"/>
    <col min="9736" max="9736" width="5.75" style="124" customWidth="1"/>
    <col min="9737" max="9740" width="10.5" style="124" customWidth="1"/>
    <col min="9741" max="9984" width="9" style="124"/>
    <col min="9985" max="9985" width="3.625" style="124" customWidth="1"/>
    <col min="9986" max="9986" width="5.75" style="124" customWidth="1"/>
    <col min="9987" max="9990" width="10.5" style="124" customWidth="1"/>
    <col min="9991" max="9991" width="2.75" style="124" customWidth="1"/>
    <col min="9992" max="9992" width="5.75" style="124" customWidth="1"/>
    <col min="9993" max="9996" width="10.5" style="124" customWidth="1"/>
    <col min="9997" max="10240" width="9" style="124"/>
    <col min="10241" max="10241" width="3.625" style="124" customWidth="1"/>
    <col min="10242" max="10242" width="5.75" style="124" customWidth="1"/>
    <col min="10243" max="10246" width="10.5" style="124" customWidth="1"/>
    <col min="10247" max="10247" width="2.75" style="124" customWidth="1"/>
    <col min="10248" max="10248" width="5.75" style="124" customWidth="1"/>
    <col min="10249" max="10252" width="10.5" style="124" customWidth="1"/>
    <col min="10253" max="10496" width="9" style="124"/>
    <col min="10497" max="10497" width="3.625" style="124" customWidth="1"/>
    <col min="10498" max="10498" width="5.75" style="124" customWidth="1"/>
    <col min="10499" max="10502" width="10.5" style="124" customWidth="1"/>
    <col min="10503" max="10503" width="2.75" style="124" customWidth="1"/>
    <col min="10504" max="10504" width="5.75" style="124" customWidth="1"/>
    <col min="10505" max="10508" width="10.5" style="124" customWidth="1"/>
    <col min="10509" max="10752" width="9" style="124"/>
    <col min="10753" max="10753" width="3.625" style="124" customWidth="1"/>
    <col min="10754" max="10754" width="5.75" style="124" customWidth="1"/>
    <col min="10755" max="10758" width="10.5" style="124" customWidth="1"/>
    <col min="10759" max="10759" width="2.75" style="124" customWidth="1"/>
    <col min="10760" max="10760" width="5.75" style="124" customWidth="1"/>
    <col min="10761" max="10764" width="10.5" style="124" customWidth="1"/>
    <col min="10765" max="11008" width="9" style="124"/>
    <col min="11009" max="11009" width="3.625" style="124" customWidth="1"/>
    <col min="11010" max="11010" width="5.75" style="124" customWidth="1"/>
    <col min="11011" max="11014" width="10.5" style="124" customWidth="1"/>
    <col min="11015" max="11015" width="2.75" style="124" customWidth="1"/>
    <col min="11016" max="11016" width="5.75" style="124" customWidth="1"/>
    <col min="11017" max="11020" width="10.5" style="124" customWidth="1"/>
    <col min="11021" max="11264" width="9" style="124"/>
    <col min="11265" max="11265" width="3.625" style="124" customWidth="1"/>
    <col min="11266" max="11266" width="5.75" style="124" customWidth="1"/>
    <col min="11267" max="11270" width="10.5" style="124" customWidth="1"/>
    <col min="11271" max="11271" width="2.75" style="124" customWidth="1"/>
    <col min="11272" max="11272" width="5.75" style="124" customWidth="1"/>
    <col min="11273" max="11276" width="10.5" style="124" customWidth="1"/>
    <col min="11277" max="11520" width="9" style="124"/>
    <col min="11521" max="11521" width="3.625" style="124" customWidth="1"/>
    <col min="11522" max="11522" width="5.75" style="124" customWidth="1"/>
    <col min="11523" max="11526" width="10.5" style="124" customWidth="1"/>
    <col min="11527" max="11527" width="2.75" style="124" customWidth="1"/>
    <col min="11528" max="11528" width="5.75" style="124" customWidth="1"/>
    <col min="11529" max="11532" width="10.5" style="124" customWidth="1"/>
    <col min="11533" max="11776" width="9" style="124"/>
    <col min="11777" max="11777" width="3.625" style="124" customWidth="1"/>
    <col min="11778" max="11778" width="5.75" style="124" customWidth="1"/>
    <col min="11779" max="11782" width="10.5" style="124" customWidth="1"/>
    <col min="11783" max="11783" width="2.75" style="124" customWidth="1"/>
    <col min="11784" max="11784" width="5.75" style="124" customWidth="1"/>
    <col min="11785" max="11788" width="10.5" style="124" customWidth="1"/>
    <col min="11789" max="12032" width="9" style="124"/>
    <col min="12033" max="12033" width="3.625" style="124" customWidth="1"/>
    <col min="12034" max="12034" width="5.75" style="124" customWidth="1"/>
    <col min="12035" max="12038" width="10.5" style="124" customWidth="1"/>
    <col min="12039" max="12039" width="2.75" style="124" customWidth="1"/>
    <col min="12040" max="12040" width="5.75" style="124" customWidth="1"/>
    <col min="12041" max="12044" width="10.5" style="124" customWidth="1"/>
    <col min="12045" max="12288" width="9" style="124"/>
    <col min="12289" max="12289" width="3.625" style="124" customWidth="1"/>
    <col min="12290" max="12290" width="5.75" style="124" customWidth="1"/>
    <col min="12291" max="12294" width="10.5" style="124" customWidth="1"/>
    <col min="12295" max="12295" width="2.75" style="124" customWidth="1"/>
    <col min="12296" max="12296" width="5.75" style="124" customWidth="1"/>
    <col min="12297" max="12300" width="10.5" style="124" customWidth="1"/>
    <col min="12301" max="12544" width="9" style="124"/>
    <col min="12545" max="12545" width="3.625" style="124" customWidth="1"/>
    <col min="12546" max="12546" width="5.75" style="124" customWidth="1"/>
    <col min="12547" max="12550" width="10.5" style="124" customWidth="1"/>
    <col min="12551" max="12551" width="2.75" style="124" customWidth="1"/>
    <col min="12552" max="12552" width="5.75" style="124" customWidth="1"/>
    <col min="12553" max="12556" width="10.5" style="124" customWidth="1"/>
    <col min="12557" max="12800" width="9" style="124"/>
    <col min="12801" max="12801" width="3.625" style="124" customWidth="1"/>
    <col min="12802" max="12802" width="5.75" style="124" customWidth="1"/>
    <col min="12803" max="12806" width="10.5" style="124" customWidth="1"/>
    <col min="12807" max="12807" width="2.75" style="124" customWidth="1"/>
    <col min="12808" max="12808" width="5.75" style="124" customWidth="1"/>
    <col min="12809" max="12812" width="10.5" style="124" customWidth="1"/>
    <col min="12813" max="13056" width="9" style="124"/>
    <col min="13057" max="13057" width="3.625" style="124" customWidth="1"/>
    <col min="13058" max="13058" width="5.75" style="124" customWidth="1"/>
    <col min="13059" max="13062" width="10.5" style="124" customWidth="1"/>
    <col min="13063" max="13063" width="2.75" style="124" customWidth="1"/>
    <col min="13064" max="13064" width="5.75" style="124" customWidth="1"/>
    <col min="13065" max="13068" width="10.5" style="124" customWidth="1"/>
    <col min="13069" max="13312" width="9" style="124"/>
    <col min="13313" max="13313" width="3.625" style="124" customWidth="1"/>
    <col min="13314" max="13314" width="5.75" style="124" customWidth="1"/>
    <col min="13315" max="13318" width="10.5" style="124" customWidth="1"/>
    <col min="13319" max="13319" width="2.75" style="124" customWidth="1"/>
    <col min="13320" max="13320" width="5.75" style="124" customWidth="1"/>
    <col min="13321" max="13324" width="10.5" style="124" customWidth="1"/>
    <col min="13325" max="13568" width="9" style="124"/>
    <col min="13569" max="13569" width="3.625" style="124" customWidth="1"/>
    <col min="13570" max="13570" width="5.75" style="124" customWidth="1"/>
    <col min="13571" max="13574" width="10.5" style="124" customWidth="1"/>
    <col min="13575" max="13575" width="2.75" style="124" customWidth="1"/>
    <col min="13576" max="13576" width="5.75" style="124" customWidth="1"/>
    <col min="13577" max="13580" width="10.5" style="124" customWidth="1"/>
    <col min="13581" max="13824" width="9" style="124"/>
    <col min="13825" max="13825" width="3.625" style="124" customWidth="1"/>
    <col min="13826" max="13826" width="5.75" style="124" customWidth="1"/>
    <col min="13827" max="13830" width="10.5" style="124" customWidth="1"/>
    <col min="13831" max="13831" width="2.75" style="124" customWidth="1"/>
    <col min="13832" max="13832" width="5.75" style="124" customWidth="1"/>
    <col min="13833" max="13836" width="10.5" style="124" customWidth="1"/>
    <col min="13837" max="14080" width="9" style="124"/>
    <col min="14081" max="14081" width="3.625" style="124" customWidth="1"/>
    <col min="14082" max="14082" width="5.75" style="124" customWidth="1"/>
    <col min="14083" max="14086" width="10.5" style="124" customWidth="1"/>
    <col min="14087" max="14087" width="2.75" style="124" customWidth="1"/>
    <col min="14088" max="14088" width="5.75" style="124" customWidth="1"/>
    <col min="14089" max="14092" width="10.5" style="124" customWidth="1"/>
    <col min="14093" max="14336" width="9" style="124"/>
    <col min="14337" max="14337" width="3.625" style="124" customWidth="1"/>
    <col min="14338" max="14338" width="5.75" style="124" customWidth="1"/>
    <col min="14339" max="14342" width="10.5" style="124" customWidth="1"/>
    <col min="14343" max="14343" width="2.75" style="124" customWidth="1"/>
    <col min="14344" max="14344" width="5.75" style="124" customWidth="1"/>
    <col min="14345" max="14348" width="10.5" style="124" customWidth="1"/>
    <col min="14349" max="14592" width="9" style="124"/>
    <col min="14593" max="14593" width="3.625" style="124" customWidth="1"/>
    <col min="14594" max="14594" width="5.75" style="124" customWidth="1"/>
    <col min="14595" max="14598" width="10.5" style="124" customWidth="1"/>
    <col min="14599" max="14599" width="2.75" style="124" customWidth="1"/>
    <col min="14600" max="14600" width="5.75" style="124" customWidth="1"/>
    <col min="14601" max="14604" width="10.5" style="124" customWidth="1"/>
    <col min="14605" max="14848" width="9" style="124"/>
    <col min="14849" max="14849" width="3.625" style="124" customWidth="1"/>
    <col min="14850" max="14850" width="5.75" style="124" customWidth="1"/>
    <col min="14851" max="14854" width="10.5" style="124" customWidth="1"/>
    <col min="14855" max="14855" width="2.75" style="124" customWidth="1"/>
    <col min="14856" max="14856" width="5.75" style="124" customWidth="1"/>
    <col min="14857" max="14860" width="10.5" style="124" customWidth="1"/>
    <col min="14861" max="15104" width="9" style="124"/>
    <col min="15105" max="15105" width="3.625" style="124" customWidth="1"/>
    <col min="15106" max="15106" width="5.75" style="124" customWidth="1"/>
    <col min="15107" max="15110" width="10.5" style="124" customWidth="1"/>
    <col min="15111" max="15111" width="2.75" style="124" customWidth="1"/>
    <col min="15112" max="15112" width="5.75" style="124" customWidth="1"/>
    <col min="15113" max="15116" width="10.5" style="124" customWidth="1"/>
    <col min="15117" max="15360" width="9" style="124"/>
    <col min="15361" max="15361" width="3.625" style="124" customWidth="1"/>
    <col min="15362" max="15362" width="5.75" style="124" customWidth="1"/>
    <col min="15363" max="15366" width="10.5" style="124" customWidth="1"/>
    <col min="15367" max="15367" width="2.75" style="124" customWidth="1"/>
    <col min="15368" max="15368" width="5.75" style="124" customWidth="1"/>
    <col min="15369" max="15372" width="10.5" style="124" customWidth="1"/>
    <col min="15373" max="15616" width="9" style="124"/>
    <col min="15617" max="15617" width="3.625" style="124" customWidth="1"/>
    <col min="15618" max="15618" width="5.75" style="124" customWidth="1"/>
    <col min="15619" max="15622" width="10.5" style="124" customWidth="1"/>
    <col min="15623" max="15623" width="2.75" style="124" customWidth="1"/>
    <col min="15624" max="15624" width="5.75" style="124" customWidth="1"/>
    <col min="15625" max="15628" width="10.5" style="124" customWidth="1"/>
    <col min="15629" max="15872" width="9" style="124"/>
    <col min="15873" max="15873" width="3.625" style="124" customWidth="1"/>
    <col min="15874" max="15874" width="5.75" style="124" customWidth="1"/>
    <col min="15875" max="15878" width="10.5" style="124" customWidth="1"/>
    <col min="15879" max="15879" width="2.75" style="124" customWidth="1"/>
    <col min="15880" max="15880" width="5.75" style="124" customWidth="1"/>
    <col min="15881" max="15884" width="10.5" style="124" customWidth="1"/>
    <col min="15885" max="16128" width="9" style="124"/>
    <col min="16129" max="16129" width="3.625" style="124" customWidth="1"/>
    <col min="16130" max="16130" width="5.75" style="124" customWidth="1"/>
    <col min="16131" max="16134" width="10.5" style="124" customWidth="1"/>
    <col min="16135" max="16135" width="2.75" style="124" customWidth="1"/>
    <col min="16136" max="16136" width="5.75" style="124" customWidth="1"/>
    <col min="16137" max="16140" width="10.5" style="124" customWidth="1"/>
    <col min="16141" max="16384" width="9" style="124"/>
  </cols>
  <sheetData>
    <row r="1" spans="1:14">
      <c r="B1" s="124" t="s">
        <v>63</v>
      </c>
    </row>
    <row r="2" spans="1:14" ht="34.5" customHeight="1" thickBot="1">
      <c r="B2" s="213" t="s">
        <v>64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4" ht="39" customHeight="1" thickTop="1">
      <c r="B3" s="283" t="s">
        <v>65</v>
      </c>
      <c r="C3" s="284"/>
      <c r="D3" s="284"/>
      <c r="E3" s="284"/>
      <c r="F3" s="285"/>
    </row>
    <row r="4" spans="1:14" ht="39" customHeight="1" thickBot="1">
      <c r="B4" s="214" t="s">
        <v>66</v>
      </c>
      <c r="C4" s="286" t="s">
        <v>0</v>
      </c>
      <c r="D4" s="287"/>
      <c r="E4" s="287"/>
      <c r="F4" s="288"/>
    </row>
    <row r="5" spans="1:14" ht="39" customHeight="1" thickTop="1">
      <c r="A5" s="215"/>
      <c r="B5" s="289" t="s">
        <v>67</v>
      </c>
      <c r="C5" s="290" t="s">
        <v>122</v>
      </c>
      <c r="D5" s="291"/>
      <c r="E5" s="291"/>
      <c r="F5" s="292"/>
      <c r="I5" s="216"/>
      <c r="J5" s="216"/>
      <c r="K5" s="216"/>
      <c r="L5" s="216"/>
      <c r="M5" s="216"/>
      <c r="N5" s="216"/>
    </row>
    <row r="6" spans="1:14" ht="39" customHeight="1" thickBot="1">
      <c r="A6" s="215"/>
      <c r="B6" s="289"/>
      <c r="C6" s="293" t="s">
        <v>121</v>
      </c>
      <c r="D6" s="294"/>
      <c r="E6" s="294"/>
      <c r="F6" s="295"/>
    </row>
    <row r="7" spans="1:14" ht="39" customHeight="1" thickTop="1" thickBot="1">
      <c r="B7" s="217" t="s">
        <v>68</v>
      </c>
      <c r="C7" s="296" t="s">
        <v>125</v>
      </c>
      <c r="D7" s="297"/>
      <c r="E7" s="297"/>
      <c r="F7" s="298"/>
      <c r="L7" s="218"/>
    </row>
    <row r="8" spans="1:14" ht="39" customHeight="1" thickTop="1" thickBot="1">
      <c r="B8" s="217" t="s">
        <v>69</v>
      </c>
      <c r="C8" s="299" t="s">
        <v>119</v>
      </c>
      <c r="D8" s="300"/>
      <c r="E8" s="300"/>
      <c r="F8" s="301"/>
    </row>
    <row r="9" spans="1:14" ht="39" customHeight="1" thickTop="1" thickBot="1">
      <c r="B9" s="217" t="s">
        <v>70</v>
      </c>
      <c r="C9" s="302" t="s">
        <v>120</v>
      </c>
      <c r="D9" s="303"/>
      <c r="E9" s="303"/>
      <c r="F9" s="304"/>
      <c r="H9" s="216"/>
      <c r="I9" s="216"/>
      <c r="J9" s="216"/>
      <c r="K9" s="216"/>
    </row>
    <row r="10" spans="1:14" ht="39" customHeight="1" thickTop="1" thickBot="1">
      <c r="B10" s="217" t="s">
        <v>71</v>
      </c>
      <c r="C10" s="305" t="s">
        <v>126</v>
      </c>
      <c r="D10" s="306"/>
      <c r="E10" s="306"/>
      <c r="F10" s="307"/>
    </row>
    <row r="11" spans="1:14" ht="39" customHeight="1" thickTop="1" thickBot="1">
      <c r="B11" s="217" t="s">
        <v>72</v>
      </c>
      <c r="C11" s="308" t="s">
        <v>124</v>
      </c>
      <c r="D11" s="309"/>
      <c r="E11" s="309"/>
      <c r="F11" s="310"/>
    </row>
    <row r="12" spans="1:14" ht="39" customHeight="1" thickTop="1" thickBot="1">
      <c r="A12" s="215"/>
      <c r="B12" s="217" t="s">
        <v>73</v>
      </c>
      <c r="C12" s="302" t="s">
        <v>123</v>
      </c>
      <c r="D12" s="303"/>
      <c r="E12" s="303"/>
      <c r="F12" s="304"/>
    </row>
    <row r="13" spans="1:14" ht="39" customHeight="1" thickTop="1" thickBot="1">
      <c r="B13" s="217" t="s">
        <v>74</v>
      </c>
      <c r="C13" s="280" t="s">
        <v>118</v>
      </c>
      <c r="D13" s="281"/>
      <c r="E13" s="281"/>
      <c r="F13" s="282"/>
    </row>
    <row r="14" spans="1:14" ht="14.25" thickTop="1"/>
  </sheetData>
  <mergeCells count="12">
    <mergeCell ref="C13:F13"/>
    <mergeCell ref="B3:F3"/>
    <mergeCell ref="C4:F4"/>
    <mergeCell ref="B5:B6"/>
    <mergeCell ref="C5:F5"/>
    <mergeCell ref="C6:F6"/>
    <mergeCell ref="C7:F7"/>
    <mergeCell ref="C8:F8"/>
    <mergeCell ref="C9:F9"/>
    <mergeCell ref="C10:F10"/>
    <mergeCell ref="C11:F11"/>
    <mergeCell ref="C12:F12"/>
  </mergeCells>
  <phoneticPr fontId="2"/>
  <pageMargins left="1.299212598425197" right="0.70866141732283472" top="0.74803149606299213" bottom="0.74803149606299213" header="0.31496062992125984" footer="0.31496062992125984"/>
  <pageSetup paperSize="9" scale="76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4"/>
  <sheetViews>
    <sheetView workbookViewId="0">
      <selection activeCell="C5" sqref="C5:F13"/>
    </sheetView>
  </sheetViews>
  <sheetFormatPr defaultRowHeight="13.5"/>
  <cols>
    <col min="1" max="1" width="3.625" style="124" customWidth="1"/>
    <col min="2" max="2" width="5.75" style="124" customWidth="1"/>
    <col min="3" max="6" width="10.5" style="124" customWidth="1"/>
    <col min="7" max="7" width="2.75" style="124" customWidth="1"/>
    <col min="8" max="8" width="5.75" style="124" customWidth="1"/>
    <col min="9" max="12" width="10.5" style="124" customWidth="1"/>
    <col min="13" max="256" width="9" style="124"/>
    <col min="257" max="257" width="3.625" style="124" customWidth="1"/>
    <col min="258" max="258" width="5.75" style="124" customWidth="1"/>
    <col min="259" max="262" width="10.5" style="124" customWidth="1"/>
    <col min="263" max="263" width="2.75" style="124" customWidth="1"/>
    <col min="264" max="264" width="5.75" style="124" customWidth="1"/>
    <col min="265" max="268" width="10.5" style="124" customWidth="1"/>
    <col min="269" max="512" width="9" style="124"/>
    <col min="513" max="513" width="3.625" style="124" customWidth="1"/>
    <col min="514" max="514" width="5.75" style="124" customWidth="1"/>
    <col min="515" max="518" width="10.5" style="124" customWidth="1"/>
    <col min="519" max="519" width="2.75" style="124" customWidth="1"/>
    <col min="520" max="520" width="5.75" style="124" customWidth="1"/>
    <col min="521" max="524" width="10.5" style="124" customWidth="1"/>
    <col min="525" max="768" width="9" style="124"/>
    <col min="769" max="769" width="3.625" style="124" customWidth="1"/>
    <col min="770" max="770" width="5.75" style="124" customWidth="1"/>
    <col min="771" max="774" width="10.5" style="124" customWidth="1"/>
    <col min="775" max="775" width="2.75" style="124" customWidth="1"/>
    <col min="776" max="776" width="5.75" style="124" customWidth="1"/>
    <col min="777" max="780" width="10.5" style="124" customWidth="1"/>
    <col min="781" max="1024" width="9" style="124"/>
    <col min="1025" max="1025" width="3.625" style="124" customWidth="1"/>
    <col min="1026" max="1026" width="5.75" style="124" customWidth="1"/>
    <col min="1027" max="1030" width="10.5" style="124" customWidth="1"/>
    <col min="1031" max="1031" width="2.75" style="124" customWidth="1"/>
    <col min="1032" max="1032" width="5.75" style="124" customWidth="1"/>
    <col min="1033" max="1036" width="10.5" style="124" customWidth="1"/>
    <col min="1037" max="1280" width="9" style="124"/>
    <col min="1281" max="1281" width="3.625" style="124" customWidth="1"/>
    <col min="1282" max="1282" width="5.75" style="124" customWidth="1"/>
    <col min="1283" max="1286" width="10.5" style="124" customWidth="1"/>
    <col min="1287" max="1287" width="2.75" style="124" customWidth="1"/>
    <col min="1288" max="1288" width="5.75" style="124" customWidth="1"/>
    <col min="1289" max="1292" width="10.5" style="124" customWidth="1"/>
    <col min="1293" max="1536" width="9" style="124"/>
    <col min="1537" max="1537" width="3.625" style="124" customWidth="1"/>
    <col min="1538" max="1538" width="5.75" style="124" customWidth="1"/>
    <col min="1539" max="1542" width="10.5" style="124" customWidth="1"/>
    <col min="1543" max="1543" width="2.75" style="124" customWidth="1"/>
    <col min="1544" max="1544" width="5.75" style="124" customWidth="1"/>
    <col min="1545" max="1548" width="10.5" style="124" customWidth="1"/>
    <col min="1549" max="1792" width="9" style="124"/>
    <col min="1793" max="1793" width="3.625" style="124" customWidth="1"/>
    <col min="1794" max="1794" width="5.75" style="124" customWidth="1"/>
    <col min="1795" max="1798" width="10.5" style="124" customWidth="1"/>
    <col min="1799" max="1799" width="2.75" style="124" customWidth="1"/>
    <col min="1800" max="1800" width="5.75" style="124" customWidth="1"/>
    <col min="1801" max="1804" width="10.5" style="124" customWidth="1"/>
    <col min="1805" max="2048" width="9" style="124"/>
    <col min="2049" max="2049" width="3.625" style="124" customWidth="1"/>
    <col min="2050" max="2050" width="5.75" style="124" customWidth="1"/>
    <col min="2051" max="2054" width="10.5" style="124" customWidth="1"/>
    <col min="2055" max="2055" width="2.75" style="124" customWidth="1"/>
    <col min="2056" max="2056" width="5.75" style="124" customWidth="1"/>
    <col min="2057" max="2060" width="10.5" style="124" customWidth="1"/>
    <col min="2061" max="2304" width="9" style="124"/>
    <col min="2305" max="2305" width="3.625" style="124" customWidth="1"/>
    <col min="2306" max="2306" width="5.75" style="124" customWidth="1"/>
    <col min="2307" max="2310" width="10.5" style="124" customWidth="1"/>
    <col min="2311" max="2311" width="2.75" style="124" customWidth="1"/>
    <col min="2312" max="2312" width="5.75" style="124" customWidth="1"/>
    <col min="2313" max="2316" width="10.5" style="124" customWidth="1"/>
    <col min="2317" max="2560" width="9" style="124"/>
    <col min="2561" max="2561" width="3.625" style="124" customWidth="1"/>
    <col min="2562" max="2562" width="5.75" style="124" customWidth="1"/>
    <col min="2563" max="2566" width="10.5" style="124" customWidth="1"/>
    <col min="2567" max="2567" width="2.75" style="124" customWidth="1"/>
    <col min="2568" max="2568" width="5.75" style="124" customWidth="1"/>
    <col min="2569" max="2572" width="10.5" style="124" customWidth="1"/>
    <col min="2573" max="2816" width="9" style="124"/>
    <col min="2817" max="2817" width="3.625" style="124" customWidth="1"/>
    <col min="2818" max="2818" width="5.75" style="124" customWidth="1"/>
    <col min="2819" max="2822" width="10.5" style="124" customWidth="1"/>
    <col min="2823" max="2823" width="2.75" style="124" customWidth="1"/>
    <col min="2824" max="2824" width="5.75" style="124" customWidth="1"/>
    <col min="2825" max="2828" width="10.5" style="124" customWidth="1"/>
    <col min="2829" max="3072" width="9" style="124"/>
    <col min="3073" max="3073" width="3.625" style="124" customWidth="1"/>
    <col min="3074" max="3074" width="5.75" style="124" customWidth="1"/>
    <col min="3075" max="3078" width="10.5" style="124" customWidth="1"/>
    <col min="3079" max="3079" width="2.75" style="124" customWidth="1"/>
    <col min="3080" max="3080" width="5.75" style="124" customWidth="1"/>
    <col min="3081" max="3084" width="10.5" style="124" customWidth="1"/>
    <col min="3085" max="3328" width="9" style="124"/>
    <col min="3329" max="3329" width="3.625" style="124" customWidth="1"/>
    <col min="3330" max="3330" width="5.75" style="124" customWidth="1"/>
    <col min="3331" max="3334" width="10.5" style="124" customWidth="1"/>
    <col min="3335" max="3335" width="2.75" style="124" customWidth="1"/>
    <col min="3336" max="3336" width="5.75" style="124" customWidth="1"/>
    <col min="3337" max="3340" width="10.5" style="124" customWidth="1"/>
    <col min="3341" max="3584" width="9" style="124"/>
    <col min="3585" max="3585" width="3.625" style="124" customWidth="1"/>
    <col min="3586" max="3586" width="5.75" style="124" customWidth="1"/>
    <col min="3587" max="3590" width="10.5" style="124" customWidth="1"/>
    <col min="3591" max="3591" width="2.75" style="124" customWidth="1"/>
    <col min="3592" max="3592" width="5.75" style="124" customWidth="1"/>
    <col min="3593" max="3596" width="10.5" style="124" customWidth="1"/>
    <col min="3597" max="3840" width="9" style="124"/>
    <col min="3841" max="3841" width="3.625" style="124" customWidth="1"/>
    <col min="3842" max="3842" width="5.75" style="124" customWidth="1"/>
    <col min="3843" max="3846" width="10.5" style="124" customWidth="1"/>
    <col min="3847" max="3847" width="2.75" style="124" customWidth="1"/>
    <col min="3848" max="3848" width="5.75" style="124" customWidth="1"/>
    <col min="3849" max="3852" width="10.5" style="124" customWidth="1"/>
    <col min="3853" max="4096" width="9" style="124"/>
    <col min="4097" max="4097" width="3.625" style="124" customWidth="1"/>
    <col min="4098" max="4098" width="5.75" style="124" customWidth="1"/>
    <col min="4099" max="4102" width="10.5" style="124" customWidth="1"/>
    <col min="4103" max="4103" width="2.75" style="124" customWidth="1"/>
    <col min="4104" max="4104" width="5.75" style="124" customWidth="1"/>
    <col min="4105" max="4108" width="10.5" style="124" customWidth="1"/>
    <col min="4109" max="4352" width="9" style="124"/>
    <col min="4353" max="4353" width="3.625" style="124" customWidth="1"/>
    <col min="4354" max="4354" width="5.75" style="124" customWidth="1"/>
    <col min="4355" max="4358" width="10.5" style="124" customWidth="1"/>
    <col min="4359" max="4359" width="2.75" style="124" customWidth="1"/>
    <col min="4360" max="4360" width="5.75" style="124" customWidth="1"/>
    <col min="4361" max="4364" width="10.5" style="124" customWidth="1"/>
    <col min="4365" max="4608" width="9" style="124"/>
    <col min="4609" max="4609" width="3.625" style="124" customWidth="1"/>
    <col min="4610" max="4610" width="5.75" style="124" customWidth="1"/>
    <col min="4611" max="4614" width="10.5" style="124" customWidth="1"/>
    <col min="4615" max="4615" width="2.75" style="124" customWidth="1"/>
    <col min="4616" max="4616" width="5.75" style="124" customWidth="1"/>
    <col min="4617" max="4620" width="10.5" style="124" customWidth="1"/>
    <col min="4621" max="4864" width="9" style="124"/>
    <col min="4865" max="4865" width="3.625" style="124" customWidth="1"/>
    <col min="4866" max="4866" width="5.75" style="124" customWidth="1"/>
    <col min="4867" max="4870" width="10.5" style="124" customWidth="1"/>
    <col min="4871" max="4871" width="2.75" style="124" customWidth="1"/>
    <col min="4872" max="4872" width="5.75" style="124" customWidth="1"/>
    <col min="4873" max="4876" width="10.5" style="124" customWidth="1"/>
    <col min="4877" max="5120" width="9" style="124"/>
    <col min="5121" max="5121" width="3.625" style="124" customWidth="1"/>
    <col min="5122" max="5122" width="5.75" style="124" customWidth="1"/>
    <col min="5123" max="5126" width="10.5" style="124" customWidth="1"/>
    <col min="5127" max="5127" width="2.75" style="124" customWidth="1"/>
    <col min="5128" max="5128" width="5.75" style="124" customWidth="1"/>
    <col min="5129" max="5132" width="10.5" style="124" customWidth="1"/>
    <col min="5133" max="5376" width="9" style="124"/>
    <col min="5377" max="5377" width="3.625" style="124" customWidth="1"/>
    <col min="5378" max="5378" width="5.75" style="124" customWidth="1"/>
    <col min="5379" max="5382" width="10.5" style="124" customWidth="1"/>
    <col min="5383" max="5383" width="2.75" style="124" customWidth="1"/>
    <col min="5384" max="5384" width="5.75" style="124" customWidth="1"/>
    <col min="5385" max="5388" width="10.5" style="124" customWidth="1"/>
    <col min="5389" max="5632" width="9" style="124"/>
    <col min="5633" max="5633" width="3.625" style="124" customWidth="1"/>
    <col min="5634" max="5634" width="5.75" style="124" customWidth="1"/>
    <col min="5635" max="5638" width="10.5" style="124" customWidth="1"/>
    <col min="5639" max="5639" width="2.75" style="124" customWidth="1"/>
    <col min="5640" max="5640" width="5.75" style="124" customWidth="1"/>
    <col min="5641" max="5644" width="10.5" style="124" customWidth="1"/>
    <col min="5645" max="5888" width="9" style="124"/>
    <col min="5889" max="5889" width="3.625" style="124" customWidth="1"/>
    <col min="5890" max="5890" width="5.75" style="124" customWidth="1"/>
    <col min="5891" max="5894" width="10.5" style="124" customWidth="1"/>
    <col min="5895" max="5895" width="2.75" style="124" customWidth="1"/>
    <col min="5896" max="5896" width="5.75" style="124" customWidth="1"/>
    <col min="5897" max="5900" width="10.5" style="124" customWidth="1"/>
    <col min="5901" max="6144" width="9" style="124"/>
    <col min="6145" max="6145" width="3.625" style="124" customWidth="1"/>
    <col min="6146" max="6146" width="5.75" style="124" customWidth="1"/>
    <col min="6147" max="6150" width="10.5" style="124" customWidth="1"/>
    <col min="6151" max="6151" width="2.75" style="124" customWidth="1"/>
    <col min="6152" max="6152" width="5.75" style="124" customWidth="1"/>
    <col min="6153" max="6156" width="10.5" style="124" customWidth="1"/>
    <col min="6157" max="6400" width="9" style="124"/>
    <col min="6401" max="6401" width="3.625" style="124" customWidth="1"/>
    <col min="6402" max="6402" width="5.75" style="124" customWidth="1"/>
    <col min="6403" max="6406" width="10.5" style="124" customWidth="1"/>
    <col min="6407" max="6407" width="2.75" style="124" customWidth="1"/>
    <col min="6408" max="6408" width="5.75" style="124" customWidth="1"/>
    <col min="6409" max="6412" width="10.5" style="124" customWidth="1"/>
    <col min="6413" max="6656" width="9" style="124"/>
    <col min="6657" max="6657" width="3.625" style="124" customWidth="1"/>
    <col min="6658" max="6658" width="5.75" style="124" customWidth="1"/>
    <col min="6659" max="6662" width="10.5" style="124" customWidth="1"/>
    <col min="6663" max="6663" width="2.75" style="124" customWidth="1"/>
    <col min="6664" max="6664" width="5.75" style="124" customWidth="1"/>
    <col min="6665" max="6668" width="10.5" style="124" customWidth="1"/>
    <col min="6669" max="6912" width="9" style="124"/>
    <col min="6913" max="6913" width="3.625" style="124" customWidth="1"/>
    <col min="6914" max="6914" width="5.75" style="124" customWidth="1"/>
    <col min="6915" max="6918" width="10.5" style="124" customWidth="1"/>
    <col min="6919" max="6919" width="2.75" style="124" customWidth="1"/>
    <col min="6920" max="6920" width="5.75" style="124" customWidth="1"/>
    <col min="6921" max="6924" width="10.5" style="124" customWidth="1"/>
    <col min="6925" max="7168" width="9" style="124"/>
    <col min="7169" max="7169" width="3.625" style="124" customWidth="1"/>
    <col min="7170" max="7170" width="5.75" style="124" customWidth="1"/>
    <col min="7171" max="7174" width="10.5" style="124" customWidth="1"/>
    <col min="7175" max="7175" width="2.75" style="124" customWidth="1"/>
    <col min="7176" max="7176" width="5.75" style="124" customWidth="1"/>
    <col min="7177" max="7180" width="10.5" style="124" customWidth="1"/>
    <col min="7181" max="7424" width="9" style="124"/>
    <col min="7425" max="7425" width="3.625" style="124" customWidth="1"/>
    <col min="7426" max="7426" width="5.75" style="124" customWidth="1"/>
    <col min="7427" max="7430" width="10.5" style="124" customWidth="1"/>
    <col min="7431" max="7431" width="2.75" style="124" customWidth="1"/>
    <col min="7432" max="7432" width="5.75" style="124" customWidth="1"/>
    <col min="7433" max="7436" width="10.5" style="124" customWidth="1"/>
    <col min="7437" max="7680" width="9" style="124"/>
    <col min="7681" max="7681" width="3.625" style="124" customWidth="1"/>
    <col min="7682" max="7682" width="5.75" style="124" customWidth="1"/>
    <col min="7683" max="7686" width="10.5" style="124" customWidth="1"/>
    <col min="7687" max="7687" width="2.75" style="124" customWidth="1"/>
    <col min="7688" max="7688" width="5.75" style="124" customWidth="1"/>
    <col min="7689" max="7692" width="10.5" style="124" customWidth="1"/>
    <col min="7693" max="7936" width="9" style="124"/>
    <col min="7937" max="7937" width="3.625" style="124" customWidth="1"/>
    <col min="7938" max="7938" width="5.75" style="124" customWidth="1"/>
    <col min="7939" max="7942" width="10.5" style="124" customWidth="1"/>
    <col min="7943" max="7943" width="2.75" style="124" customWidth="1"/>
    <col min="7944" max="7944" width="5.75" style="124" customWidth="1"/>
    <col min="7945" max="7948" width="10.5" style="124" customWidth="1"/>
    <col min="7949" max="8192" width="9" style="124"/>
    <col min="8193" max="8193" width="3.625" style="124" customWidth="1"/>
    <col min="8194" max="8194" width="5.75" style="124" customWidth="1"/>
    <col min="8195" max="8198" width="10.5" style="124" customWidth="1"/>
    <col min="8199" max="8199" width="2.75" style="124" customWidth="1"/>
    <col min="8200" max="8200" width="5.75" style="124" customWidth="1"/>
    <col min="8201" max="8204" width="10.5" style="124" customWidth="1"/>
    <col min="8205" max="8448" width="9" style="124"/>
    <col min="8449" max="8449" width="3.625" style="124" customWidth="1"/>
    <col min="8450" max="8450" width="5.75" style="124" customWidth="1"/>
    <col min="8451" max="8454" width="10.5" style="124" customWidth="1"/>
    <col min="8455" max="8455" width="2.75" style="124" customWidth="1"/>
    <col min="8456" max="8456" width="5.75" style="124" customWidth="1"/>
    <col min="8457" max="8460" width="10.5" style="124" customWidth="1"/>
    <col min="8461" max="8704" width="9" style="124"/>
    <col min="8705" max="8705" width="3.625" style="124" customWidth="1"/>
    <col min="8706" max="8706" width="5.75" style="124" customWidth="1"/>
    <col min="8707" max="8710" width="10.5" style="124" customWidth="1"/>
    <col min="8711" max="8711" width="2.75" style="124" customWidth="1"/>
    <col min="8712" max="8712" width="5.75" style="124" customWidth="1"/>
    <col min="8713" max="8716" width="10.5" style="124" customWidth="1"/>
    <col min="8717" max="8960" width="9" style="124"/>
    <col min="8961" max="8961" width="3.625" style="124" customWidth="1"/>
    <col min="8962" max="8962" width="5.75" style="124" customWidth="1"/>
    <col min="8963" max="8966" width="10.5" style="124" customWidth="1"/>
    <col min="8967" max="8967" width="2.75" style="124" customWidth="1"/>
    <col min="8968" max="8968" width="5.75" style="124" customWidth="1"/>
    <col min="8969" max="8972" width="10.5" style="124" customWidth="1"/>
    <col min="8973" max="9216" width="9" style="124"/>
    <col min="9217" max="9217" width="3.625" style="124" customWidth="1"/>
    <col min="9218" max="9218" width="5.75" style="124" customWidth="1"/>
    <col min="9219" max="9222" width="10.5" style="124" customWidth="1"/>
    <col min="9223" max="9223" width="2.75" style="124" customWidth="1"/>
    <col min="9224" max="9224" width="5.75" style="124" customWidth="1"/>
    <col min="9225" max="9228" width="10.5" style="124" customWidth="1"/>
    <col min="9229" max="9472" width="9" style="124"/>
    <col min="9473" max="9473" width="3.625" style="124" customWidth="1"/>
    <col min="9474" max="9474" width="5.75" style="124" customWidth="1"/>
    <col min="9475" max="9478" width="10.5" style="124" customWidth="1"/>
    <col min="9479" max="9479" width="2.75" style="124" customWidth="1"/>
    <col min="9480" max="9480" width="5.75" style="124" customWidth="1"/>
    <col min="9481" max="9484" width="10.5" style="124" customWidth="1"/>
    <col min="9485" max="9728" width="9" style="124"/>
    <col min="9729" max="9729" width="3.625" style="124" customWidth="1"/>
    <col min="9730" max="9730" width="5.75" style="124" customWidth="1"/>
    <col min="9731" max="9734" width="10.5" style="124" customWidth="1"/>
    <col min="9735" max="9735" width="2.75" style="124" customWidth="1"/>
    <col min="9736" max="9736" width="5.75" style="124" customWidth="1"/>
    <col min="9737" max="9740" width="10.5" style="124" customWidth="1"/>
    <col min="9741" max="9984" width="9" style="124"/>
    <col min="9985" max="9985" width="3.625" style="124" customWidth="1"/>
    <col min="9986" max="9986" width="5.75" style="124" customWidth="1"/>
    <col min="9987" max="9990" width="10.5" style="124" customWidth="1"/>
    <col min="9991" max="9991" width="2.75" style="124" customWidth="1"/>
    <col min="9992" max="9992" width="5.75" style="124" customWidth="1"/>
    <col min="9993" max="9996" width="10.5" style="124" customWidth="1"/>
    <col min="9997" max="10240" width="9" style="124"/>
    <col min="10241" max="10241" width="3.625" style="124" customWidth="1"/>
    <col min="10242" max="10242" width="5.75" style="124" customWidth="1"/>
    <col min="10243" max="10246" width="10.5" style="124" customWidth="1"/>
    <col min="10247" max="10247" width="2.75" style="124" customWidth="1"/>
    <col min="10248" max="10248" width="5.75" style="124" customWidth="1"/>
    <col min="10249" max="10252" width="10.5" style="124" customWidth="1"/>
    <col min="10253" max="10496" width="9" style="124"/>
    <col min="10497" max="10497" width="3.625" style="124" customWidth="1"/>
    <col min="10498" max="10498" width="5.75" style="124" customWidth="1"/>
    <col min="10499" max="10502" width="10.5" style="124" customWidth="1"/>
    <col min="10503" max="10503" width="2.75" style="124" customWidth="1"/>
    <col min="10504" max="10504" width="5.75" style="124" customWidth="1"/>
    <col min="10505" max="10508" width="10.5" style="124" customWidth="1"/>
    <col min="10509" max="10752" width="9" style="124"/>
    <col min="10753" max="10753" width="3.625" style="124" customWidth="1"/>
    <col min="10754" max="10754" width="5.75" style="124" customWidth="1"/>
    <col min="10755" max="10758" width="10.5" style="124" customWidth="1"/>
    <col min="10759" max="10759" width="2.75" style="124" customWidth="1"/>
    <col min="10760" max="10760" width="5.75" style="124" customWidth="1"/>
    <col min="10761" max="10764" width="10.5" style="124" customWidth="1"/>
    <col min="10765" max="11008" width="9" style="124"/>
    <col min="11009" max="11009" width="3.625" style="124" customWidth="1"/>
    <col min="11010" max="11010" width="5.75" style="124" customWidth="1"/>
    <col min="11011" max="11014" width="10.5" style="124" customWidth="1"/>
    <col min="11015" max="11015" width="2.75" style="124" customWidth="1"/>
    <col min="11016" max="11016" width="5.75" style="124" customWidth="1"/>
    <col min="11017" max="11020" width="10.5" style="124" customWidth="1"/>
    <col min="11021" max="11264" width="9" style="124"/>
    <col min="11265" max="11265" width="3.625" style="124" customWidth="1"/>
    <col min="11266" max="11266" width="5.75" style="124" customWidth="1"/>
    <col min="11267" max="11270" width="10.5" style="124" customWidth="1"/>
    <col min="11271" max="11271" width="2.75" style="124" customWidth="1"/>
    <col min="11272" max="11272" width="5.75" style="124" customWidth="1"/>
    <col min="11273" max="11276" width="10.5" style="124" customWidth="1"/>
    <col min="11277" max="11520" width="9" style="124"/>
    <col min="11521" max="11521" width="3.625" style="124" customWidth="1"/>
    <col min="11522" max="11522" width="5.75" style="124" customWidth="1"/>
    <col min="11523" max="11526" width="10.5" style="124" customWidth="1"/>
    <col min="11527" max="11527" width="2.75" style="124" customWidth="1"/>
    <col min="11528" max="11528" width="5.75" style="124" customWidth="1"/>
    <col min="11529" max="11532" width="10.5" style="124" customWidth="1"/>
    <col min="11533" max="11776" width="9" style="124"/>
    <col min="11777" max="11777" width="3.625" style="124" customWidth="1"/>
    <col min="11778" max="11778" width="5.75" style="124" customWidth="1"/>
    <col min="11779" max="11782" width="10.5" style="124" customWidth="1"/>
    <col min="11783" max="11783" width="2.75" style="124" customWidth="1"/>
    <col min="11784" max="11784" width="5.75" style="124" customWidth="1"/>
    <col min="11785" max="11788" width="10.5" style="124" customWidth="1"/>
    <col min="11789" max="12032" width="9" style="124"/>
    <col min="12033" max="12033" width="3.625" style="124" customWidth="1"/>
    <col min="12034" max="12034" width="5.75" style="124" customWidth="1"/>
    <col min="12035" max="12038" width="10.5" style="124" customWidth="1"/>
    <col min="12039" max="12039" width="2.75" style="124" customWidth="1"/>
    <col min="12040" max="12040" width="5.75" style="124" customWidth="1"/>
    <col min="12041" max="12044" width="10.5" style="124" customWidth="1"/>
    <col min="12045" max="12288" width="9" style="124"/>
    <col min="12289" max="12289" width="3.625" style="124" customWidth="1"/>
    <col min="12290" max="12290" width="5.75" style="124" customWidth="1"/>
    <col min="12291" max="12294" width="10.5" style="124" customWidth="1"/>
    <col min="12295" max="12295" width="2.75" style="124" customWidth="1"/>
    <col min="12296" max="12296" width="5.75" style="124" customWidth="1"/>
    <col min="12297" max="12300" width="10.5" style="124" customWidth="1"/>
    <col min="12301" max="12544" width="9" style="124"/>
    <col min="12545" max="12545" width="3.625" style="124" customWidth="1"/>
    <col min="12546" max="12546" width="5.75" style="124" customWidth="1"/>
    <col min="12547" max="12550" width="10.5" style="124" customWidth="1"/>
    <col min="12551" max="12551" width="2.75" style="124" customWidth="1"/>
    <col min="12552" max="12552" width="5.75" style="124" customWidth="1"/>
    <col min="12553" max="12556" width="10.5" style="124" customWidth="1"/>
    <col min="12557" max="12800" width="9" style="124"/>
    <col min="12801" max="12801" width="3.625" style="124" customWidth="1"/>
    <col min="12802" max="12802" width="5.75" style="124" customWidth="1"/>
    <col min="12803" max="12806" width="10.5" style="124" customWidth="1"/>
    <col min="12807" max="12807" width="2.75" style="124" customWidth="1"/>
    <col min="12808" max="12808" width="5.75" style="124" customWidth="1"/>
    <col min="12809" max="12812" width="10.5" style="124" customWidth="1"/>
    <col min="12813" max="13056" width="9" style="124"/>
    <col min="13057" max="13057" width="3.625" style="124" customWidth="1"/>
    <col min="13058" max="13058" width="5.75" style="124" customWidth="1"/>
    <col min="13059" max="13062" width="10.5" style="124" customWidth="1"/>
    <col min="13063" max="13063" width="2.75" style="124" customWidth="1"/>
    <col min="13064" max="13064" width="5.75" style="124" customWidth="1"/>
    <col min="13065" max="13068" width="10.5" style="124" customWidth="1"/>
    <col min="13069" max="13312" width="9" style="124"/>
    <col min="13313" max="13313" width="3.625" style="124" customWidth="1"/>
    <col min="13314" max="13314" width="5.75" style="124" customWidth="1"/>
    <col min="13315" max="13318" width="10.5" style="124" customWidth="1"/>
    <col min="13319" max="13319" width="2.75" style="124" customWidth="1"/>
    <col min="13320" max="13320" width="5.75" style="124" customWidth="1"/>
    <col min="13321" max="13324" width="10.5" style="124" customWidth="1"/>
    <col min="13325" max="13568" width="9" style="124"/>
    <col min="13569" max="13569" width="3.625" style="124" customWidth="1"/>
    <col min="13570" max="13570" width="5.75" style="124" customWidth="1"/>
    <col min="13571" max="13574" width="10.5" style="124" customWidth="1"/>
    <col min="13575" max="13575" width="2.75" style="124" customWidth="1"/>
    <col min="13576" max="13576" width="5.75" style="124" customWidth="1"/>
    <col min="13577" max="13580" width="10.5" style="124" customWidth="1"/>
    <col min="13581" max="13824" width="9" style="124"/>
    <col min="13825" max="13825" width="3.625" style="124" customWidth="1"/>
    <col min="13826" max="13826" width="5.75" style="124" customWidth="1"/>
    <col min="13827" max="13830" width="10.5" style="124" customWidth="1"/>
    <col min="13831" max="13831" width="2.75" style="124" customWidth="1"/>
    <col min="13832" max="13832" width="5.75" style="124" customWidth="1"/>
    <col min="13833" max="13836" width="10.5" style="124" customWidth="1"/>
    <col min="13837" max="14080" width="9" style="124"/>
    <col min="14081" max="14081" width="3.625" style="124" customWidth="1"/>
    <col min="14082" max="14082" width="5.75" style="124" customWidth="1"/>
    <col min="14083" max="14086" width="10.5" style="124" customWidth="1"/>
    <col min="14087" max="14087" width="2.75" style="124" customWidth="1"/>
    <col min="14088" max="14088" width="5.75" style="124" customWidth="1"/>
    <col min="14089" max="14092" width="10.5" style="124" customWidth="1"/>
    <col min="14093" max="14336" width="9" style="124"/>
    <col min="14337" max="14337" width="3.625" style="124" customWidth="1"/>
    <col min="14338" max="14338" width="5.75" style="124" customWidth="1"/>
    <col min="14339" max="14342" width="10.5" style="124" customWidth="1"/>
    <col min="14343" max="14343" width="2.75" style="124" customWidth="1"/>
    <col min="14344" max="14344" width="5.75" style="124" customWidth="1"/>
    <col min="14345" max="14348" width="10.5" style="124" customWidth="1"/>
    <col min="14349" max="14592" width="9" style="124"/>
    <col min="14593" max="14593" width="3.625" style="124" customWidth="1"/>
    <col min="14594" max="14594" width="5.75" style="124" customWidth="1"/>
    <col min="14595" max="14598" width="10.5" style="124" customWidth="1"/>
    <col min="14599" max="14599" width="2.75" style="124" customWidth="1"/>
    <col min="14600" max="14600" width="5.75" style="124" customWidth="1"/>
    <col min="14601" max="14604" width="10.5" style="124" customWidth="1"/>
    <col min="14605" max="14848" width="9" style="124"/>
    <col min="14849" max="14849" width="3.625" style="124" customWidth="1"/>
    <col min="14850" max="14850" width="5.75" style="124" customWidth="1"/>
    <col min="14851" max="14854" width="10.5" style="124" customWidth="1"/>
    <col min="14855" max="14855" width="2.75" style="124" customWidth="1"/>
    <col min="14856" max="14856" width="5.75" style="124" customWidth="1"/>
    <col min="14857" max="14860" width="10.5" style="124" customWidth="1"/>
    <col min="14861" max="15104" width="9" style="124"/>
    <col min="15105" max="15105" width="3.625" style="124" customWidth="1"/>
    <col min="15106" max="15106" width="5.75" style="124" customWidth="1"/>
    <col min="15107" max="15110" width="10.5" style="124" customWidth="1"/>
    <col min="15111" max="15111" width="2.75" style="124" customWidth="1"/>
    <col min="15112" max="15112" width="5.75" style="124" customWidth="1"/>
    <col min="15113" max="15116" width="10.5" style="124" customWidth="1"/>
    <col min="15117" max="15360" width="9" style="124"/>
    <col min="15361" max="15361" width="3.625" style="124" customWidth="1"/>
    <col min="15362" max="15362" width="5.75" style="124" customWidth="1"/>
    <col min="15363" max="15366" width="10.5" style="124" customWidth="1"/>
    <col min="15367" max="15367" width="2.75" style="124" customWidth="1"/>
    <col min="15368" max="15368" width="5.75" style="124" customWidth="1"/>
    <col min="15369" max="15372" width="10.5" style="124" customWidth="1"/>
    <col min="15373" max="15616" width="9" style="124"/>
    <col min="15617" max="15617" width="3.625" style="124" customWidth="1"/>
    <col min="15618" max="15618" width="5.75" style="124" customWidth="1"/>
    <col min="15619" max="15622" width="10.5" style="124" customWidth="1"/>
    <col min="15623" max="15623" width="2.75" style="124" customWidth="1"/>
    <col min="15624" max="15624" width="5.75" style="124" customWidth="1"/>
    <col min="15625" max="15628" width="10.5" style="124" customWidth="1"/>
    <col min="15629" max="15872" width="9" style="124"/>
    <col min="15873" max="15873" width="3.625" style="124" customWidth="1"/>
    <col min="15874" max="15874" width="5.75" style="124" customWidth="1"/>
    <col min="15875" max="15878" width="10.5" style="124" customWidth="1"/>
    <col min="15879" max="15879" width="2.75" style="124" customWidth="1"/>
    <col min="15880" max="15880" width="5.75" style="124" customWidth="1"/>
    <col min="15881" max="15884" width="10.5" style="124" customWidth="1"/>
    <col min="15885" max="16128" width="9" style="124"/>
    <col min="16129" max="16129" width="3.625" style="124" customWidth="1"/>
    <col min="16130" max="16130" width="5.75" style="124" customWidth="1"/>
    <col min="16131" max="16134" width="10.5" style="124" customWidth="1"/>
    <col min="16135" max="16135" width="2.75" style="124" customWidth="1"/>
    <col min="16136" max="16136" width="5.75" style="124" customWidth="1"/>
    <col min="16137" max="16140" width="10.5" style="124" customWidth="1"/>
    <col min="16141" max="16384" width="9" style="124"/>
  </cols>
  <sheetData>
    <row r="1" spans="1:14">
      <c r="B1" s="124" t="s">
        <v>75</v>
      </c>
    </row>
    <row r="2" spans="1:14" ht="34.5" customHeight="1" thickBot="1">
      <c r="B2" s="213" t="s">
        <v>76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4" ht="39" customHeight="1" thickTop="1">
      <c r="B3" s="283" t="s">
        <v>65</v>
      </c>
      <c r="C3" s="284"/>
      <c r="D3" s="284"/>
      <c r="E3" s="284"/>
      <c r="F3" s="285"/>
    </row>
    <row r="4" spans="1:14" ht="39" customHeight="1" thickBot="1">
      <c r="B4" s="214" t="s">
        <v>66</v>
      </c>
      <c r="C4" s="286" t="s">
        <v>0</v>
      </c>
      <c r="D4" s="287"/>
      <c r="E4" s="287"/>
      <c r="F4" s="288"/>
    </row>
    <row r="5" spans="1:14" ht="39" customHeight="1" thickTop="1">
      <c r="A5" s="215"/>
      <c r="B5" s="289" t="s">
        <v>67</v>
      </c>
      <c r="C5" s="311" t="s">
        <v>122</v>
      </c>
      <c r="D5" s="312"/>
      <c r="E5" s="312"/>
      <c r="F5" s="313"/>
      <c r="I5" s="216"/>
      <c r="J5" s="216"/>
      <c r="K5" s="216"/>
      <c r="L5" s="216"/>
      <c r="M5" s="216"/>
      <c r="N5" s="216"/>
    </row>
    <row r="6" spans="1:14" ht="39" customHeight="1" thickBot="1">
      <c r="A6" s="215"/>
      <c r="B6" s="289"/>
      <c r="C6" s="314" t="s">
        <v>77</v>
      </c>
      <c r="D6" s="315"/>
      <c r="E6" s="315"/>
      <c r="F6" s="316"/>
    </row>
    <row r="7" spans="1:14" ht="39" customHeight="1" thickTop="1" thickBot="1">
      <c r="B7" s="217" t="s">
        <v>68</v>
      </c>
      <c r="C7" s="317" t="s">
        <v>39</v>
      </c>
      <c r="D7" s="318"/>
      <c r="E7" s="318"/>
      <c r="F7" s="319"/>
      <c r="L7" s="218"/>
    </row>
    <row r="8" spans="1:14" ht="39" customHeight="1" thickTop="1" thickBot="1">
      <c r="B8" s="217" t="s">
        <v>69</v>
      </c>
      <c r="C8" s="308" t="s">
        <v>135</v>
      </c>
      <c r="D8" s="309"/>
      <c r="E8" s="309"/>
      <c r="F8" s="310"/>
    </row>
    <row r="9" spans="1:14" ht="39" customHeight="1" thickTop="1" thickBot="1">
      <c r="B9" s="217" t="s">
        <v>70</v>
      </c>
      <c r="C9" s="308" t="s">
        <v>134</v>
      </c>
      <c r="D9" s="309"/>
      <c r="E9" s="309"/>
      <c r="F9" s="310"/>
      <c r="H9" s="216"/>
      <c r="I9" s="216"/>
      <c r="J9" s="216"/>
      <c r="K9" s="216"/>
    </row>
    <row r="10" spans="1:14" ht="39" customHeight="1" thickTop="1" thickBot="1">
      <c r="B10" s="217" t="s">
        <v>71</v>
      </c>
      <c r="C10" s="308" t="s">
        <v>132</v>
      </c>
      <c r="D10" s="309"/>
      <c r="E10" s="309"/>
      <c r="F10" s="310"/>
    </row>
    <row r="11" spans="1:14" ht="39" customHeight="1" thickTop="1" thickBot="1">
      <c r="B11" s="217" t="s">
        <v>72</v>
      </c>
      <c r="C11" s="308" t="s">
        <v>130</v>
      </c>
      <c r="D11" s="309"/>
      <c r="E11" s="309"/>
      <c r="F11" s="310"/>
    </row>
    <row r="12" spans="1:14" ht="39" customHeight="1" thickTop="1" thickBot="1">
      <c r="A12" s="215"/>
      <c r="B12" s="217" t="s">
        <v>73</v>
      </c>
      <c r="C12" s="308" t="s">
        <v>129</v>
      </c>
      <c r="D12" s="309"/>
      <c r="E12" s="309"/>
      <c r="F12" s="310"/>
    </row>
    <row r="13" spans="1:14" ht="39" customHeight="1" thickTop="1" thickBot="1">
      <c r="B13" s="217" t="s">
        <v>74</v>
      </c>
      <c r="C13" s="308" t="s">
        <v>128</v>
      </c>
      <c r="D13" s="309"/>
      <c r="E13" s="309"/>
      <c r="F13" s="310"/>
    </row>
    <row r="14" spans="1:14" ht="14.25" thickTop="1"/>
  </sheetData>
  <mergeCells count="12">
    <mergeCell ref="C13:F13"/>
    <mergeCell ref="B3:F3"/>
    <mergeCell ref="C4:F4"/>
    <mergeCell ref="B5:B6"/>
    <mergeCell ref="C5:F5"/>
    <mergeCell ref="C6:F6"/>
    <mergeCell ref="C7:F7"/>
    <mergeCell ref="C8:F8"/>
    <mergeCell ref="C9:F9"/>
    <mergeCell ref="C10:F10"/>
    <mergeCell ref="C11:F11"/>
    <mergeCell ref="C12:F12"/>
  </mergeCells>
  <phoneticPr fontId="2"/>
  <pageMargins left="1.299212598425197" right="0.70866141732283472" top="0.74803149606299213" bottom="0.74803149606299213" header="0.31496062992125984" footer="0.31496062992125984"/>
  <pageSetup paperSize="9" scale="76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6D29-DCB3-4296-ADB2-A8F983B9F3AA}">
  <dimension ref="A2:AW74"/>
  <sheetViews>
    <sheetView view="pageBreakPreview" topLeftCell="A52" zoomScale="80" zoomScaleNormal="80" zoomScaleSheetLayoutView="80" workbookViewId="0">
      <selection activeCell="AV36" sqref="AV36"/>
    </sheetView>
  </sheetViews>
  <sheetFormatPr defaultRowHeight="13.5"/>
  <cols>
    <col min="1" max="1" width="6.625" style="56" customWidth="1"/>
    <col min="2" max="2" width="30.75" style="56" customWidth="1"/>
    <col min="3" max="4" width="9" style="56" hidden="1" customWidth="1"/>
    <col min="5" max="9" width="3.625" style="56" customWidth="1"/>
    <col min="10" max="13" width="9" style="56" hidden="1" customWidth="1"/>
    <col min="14" max="18" width="3.625" style="56" customWidth="1"/>
    <col min="19" max="22" width="9" style="56" hidden="1" customWidth="1"/>
    <col min="23" max="27" width="3.625" style="56" customWidth="1"/>
    <col min="28" max="33" width="9" style="56" hidden="1" customWidth="1"/>
    <col min="34" max="35" width="3.625" style="56" customWidth="1"/>
    <col min="36" max="38" width="3.625" style="56" hidden="1" customWidth="1"/>
    <col min="39" max="40" width="3.625" style="56" customWidth="1"/>
    <col min="41" max="41" width="7.625" style="56" customWidth="1"/>
    <col min="42" max="43" width="9" style="56" hidden="1" customWidth="1"/>
    <col min="44" max="45" width="5.625" style="56" customWidth="1"/>
    <col min="46" max="46" width="7.625" style="56" customWidth="1"/>
    <col min="47" max="47" width="9" style="56" hidden="1" customWidth="1"/>
    <col min="48" max="16384" width="9" style="56"/>
  </cols>
  <sheetData>
    <row r="2" spans="1:49" ht="28.5">
      <c r="A2" s="269" t="s">
        <v>60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136"/>
    </row>
    <row r="3" spans="1:49" ht="21">
      <c r="A3" s="270" t="s">
        <v>54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137"/>
    </row>
    <row r="4" spans="1:49" ht="21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137"/>
    </row>
    <row r="5" spans="1:49" ht="2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137"/>
    </row>
    <row r="6" spans="1:49" ht="30" customHeight="1">
      <c r="A6" s="46"/>
      <c r="B6" s="40"/>
      <c r="C6" s="15"/>
      <c r="D6" s="33"/>
      <c r="E6" s="34"/>
      <c r="F6" s="34"/>
      <c r="G6" s="34"/>
      <c r="H6" s="34"/>
      <c r="I6" s="34"/>
      <c r="J6" s="19"/>
      <c r="K6" s="19"/>
      <c r="L6" s="15"/>
      <c r="M6" s="19"/>
      <c r="N6" s="41"/>
      <c r="O6" s="34"/>
      <c r="P6" s="34"/>
      <c r="Q6" s="34"/>
      <c r="R6" s="27"/>
      <c r="S6" s="15"/>
      <c r="T6" s="15"/>
      <c r="U6" s="15"/>
      <c r="V6" s="15"/>
      <c r="W6" s="48"/>
      <c r="X6" s="48"/>
      <c r="Y6" s="48"/>
      <c r="Z6" s="48"/>
      <c r="AA6" s="48"/>
      <c r="AB6" s="48"/>
      <c r="AC6" s="15"/>
      <c r="AD6" s="15"/>
      <c r="AE6" s="27"/>
      <c r="AF6" s="27"/>
      <c r="AG6" s="15"/>
      <c r="AH6" s="27"/>
      <c r="AI6" s="27"/>
      <c r="AJ6" s="27"/>
      <c r="AK6" s="205"/>
      <c r="AL6" s="27"/>
      <c r="AM6" s="27"/>
      <c r="AN6" s="27"/>
      <c r="AO6" s="195"/>
      <c r="AP6" s="42"/>
      <c r="AQ6" s="209"/>
      <c r="AR6" s="27"/>
      <c r="AS6" s="27"/>
      <c r="AT6" s="212" t="s">
        <v>57</v>
      </c>
      <c r="AU6" s="205"/>
    </row>
    <row r="7" spans="1:49" ht="31.5" thickBot="1">
      <c r="A7" s="197" t="s">
        <v>110</v>
      </c>
      <c r="B7" s="43"/>
      <c r="C7" s="44"/>
      <c r="D7" s="44"/>
      <c r="E7" s="43"/>
      <c r="F7" s="43"/>
      <c r="G7" s="43"/>
      <c r="H7" s="43"/>
      <c r="I7" s="43"/>
      <c r="J7" s="44"/>
      <c r="K7" s="44"/>
      <c r="L7" s="44"/>
      <c r="M7" s="44"/>
      <c r="N7" s="43"/>
      <c r="O7" s="43"/>
      <c r="P7" s="43"/>
      <c r="Q7" s="43"/>
      <c r="R7" s="43"/>
      <c r="S7" s="44"/>
      <c r="T7" s="44"/>
      <c r="U7" s="44"/>
      <c r="V7" s="44"/>
      <c r="W7" s="43"/>
      <c r="X7" s="43"/>
      <c r="Y7" s="43"/>
      <c r="Z7" s="43"/>
      <c r="AA7" s="43"/>
      <c r="AB7" s="44"/>
      <c r="AC7" s="44"/>
      <c r="AD7" s="44"/>
      <c r="AE7" s="43"/>
      <c r="AF7" s="43"/>
      <c r="AG7" s="44"/>
      <c r="AH7" s="43"/>
      <c r="AI7" s="43"/>
      <c r="AJ7" s="43"/>
      <c r="AK7" s="206"/>
      <c r="AL7" s="43"/>
      <c r="AM7" s="43"/>
      <c r="AN7" s="43"/>
      <c r="AO7" s="194"/>
      <c r="AP7" s="44"/>
      <c r="AQ7" s="206"/>
      <c r="AR7" s="43"/>
      <c r="AS7" s="43"/>
      <c r="AT7" s="43"/>
      <c r="AU7" s="206"/>
    </row>
    <row r="8" spans="1:49" ht="17.25">
      <c r="A8" s="45" t="s">
        <v>3</v>
      </c>
      <c r="B8" s="23" t="s">
        <v>0</v>
      </c>
      <c r="C8" s="164"/>
      <c r="D8" s="165"/>
      <c r="E8" s="266" t="str">
        <f>B9</f>
        <v>宮原ジュニア</v>
      </c>
      <c r="F8" s="267"/>
      <c r="G8" s="267"/>
      <c r="H8" s="267"/>
      <c r="I8" s="268"/>
      <c r="J8" s="164"/>
      <c r="K8" s="165"/>
      <c r="L8" s="17"/>
      <c r="M8" s="146"/>
      <c r="N8" s="266" t="str">
        <f>B14</f>
        <v>MIRACLE</v>
      </c>
      <c r="O8" s="267"/>
      <c r="P8" s="267"/>
      <c r="Q8" s="267"/>
      <c r="R8" s="268"/>
      <c r="S8" s="138"/>
      <c r="T8" s="21"/>
      <c r="U8" s="22"/>
      <c r="V8" s="21"/>
      <c r="W8" s="266" t="str">
        <f>B19</f>
        <v>羽黒</v>
      </c>
      <c r="X8" s="267"/>
      <c r="Y8" s="267"/>
      <c r="Z8" s="267"/>
      <c r="AA8" s="268"/>
      <c r="AB8" s="138"/>
      <c r="AC8" s="166"/>
      <c r="AD8" s="169" t="s">
        <v>4</v>
      </c>
      <c r="AE8" s="141" t="s">
        <v>5</v>
      </c>
      <c r="AF8" s="139" t="s">
        <v>6</v>
      </c>
      <c r="AG8" s="140" t="s">
        <v>7</v>
      </c>
      <c r="AH8" s="191" t="s">
        <v>8</v>
      </c>
      <c r="AI8" s="192" t="s">
        <v>9</v>
      </c>
      <c r="AJ8" s="139" t="s">
        <v>49</v>
      </c>
      <c r="AK8" s="207" t="s">
        <v>51</v>
      </c>
      <c r="AL8" s="139" t="s">
        <v>10</v>
      </c>
      <c r="AM8" s="192" t="s">
        <v>11</v>
      </c>
      <c r="AN8" s="192" t="s">
        <v>12</v>
      </c>
      <c r="AO8" s="192" t="s">
        <v>13</v>
      </c>
      <c r="AP8" s="139" t="s">
        <v>50</v>
      </c>
      <c r="AQ8" s="210" t="s">
        <v>52</v>
      </c>
      <c r="AR8" s="192" t="s">
        <v>14</v>
      </c>
      <c r="AS8" s="192" t="s">
        <v>15</v>
      </c>
      <c r="AT8" s="193" t="s">
        <v>16</v>
      </c>
      <c r="AU8" s="211" t="s">
        <v>53</v>
      </c>
    </row>
    <row r="9" spans="1:49" ht="20.100000000000001" customHeight="1">
      <c r="A9" s="247"/>
      <c r="B9" s="250" t="s">
        <v>133</v>
      </c>
      <c r="C9" s="16"/>
      <c r="D9" s="24"/>
      <c r="E9" s="127"/>
      <c r="F9" s="128"/>
      <c r="G9" s="128"/>
      <c r="H9" s="128"/>
      <c r="I9" s="129"/>
      <c r="J9" s="16"/>
      <c r="K9" s="24"/>
      <c r="L9" s="159" t="s">
        <v>45</v>
      </c>
      <c r="M9" s="160" t="s">
        <v>43</v>
      </c>
      <c r="N9" s="47"/>
      <c r="O9" s="25"/>
      <c r="P9" s="25"/>
      <c r="Q9" s="25"/>
      <c r="R9" s="26"/>
      <c r="S9" s="154" t="s">
        <v>44</v>
      </c>
      <c r="T9" s="155" t="s">
        <v>46</v>
      </c>
      <c r="U9" s="159" t="s">
        <v>45</v>
      </c>
      <c r="V9" s="160" t="s">
        <v>43</v>
      </c>
      <c r="W9" s="47"/>
      <c r="X9" s="25"/>
      <c r="Y9" s="25"/>
      <c r="Z9" s="25"/>
      <c r="AA9" s="26"/>
      <c r="AB9" s="154" t="s">
        <v>44</v>
      </c>
      <c r="AC9" s="167" t="s">
        <v>46</v>
      </c>
      <c r="AD9" s="252" t="e">
        <f>AK9*100+AQ9*10+AU9</f>
        <v>#N/A</v>
      </c>
      <c r="AE9" s="255">
        <v>2</v>
      </c>
      <c r="AF9" s="244">
        <v>2</v>
      </c>
      <c r="AG9" s="258">
        <v>3</v>
      </c>
      <c r="AH9" s="240"/>
      <c r="AI9" s="234"/>
      <c r="AJ9" s="234"/>
      <c r="AK9" s="242"/>
      <c r="AL9" s="244"/>
      <c r="AM9" s="234"/>
      <c r="AN9" s="234"/>
      <c r="AO9" s="236"/>
      <c r="AP9" s="236"/>
      <c r="AQ9" s="238"/>
      <c r="AR9" s="234"/>
      <c r="AS9" s="234"/>
      <c r="AT9" s="228"/>
      <c r="AU9" s="230" t="e">
        <f>RANK(AT9,$AT$9:$AT$23,1)</f>
        <v>#N/A</v>
      </c>
      <c r="AW9" s="64"/>
    </row>
    <row r="10" spans="1:49" ht="20.100000000000001" customHeight="1">
      <c r="A10" s="248"/>
      <c r="B10" s="251"/>
      <c r="C10" s="16"/>
      <c r="D10" s="16"/>
      <c r="E10" s="130"/>
      <c r="F10" s="131"/>
      <c r="G10" s="131"/>
      <c r="H10" s="131"/>
      <c r="I10" s="132"/>
      <c r="J10" s="16"/>
      <c r="K10" s="16"/>
      <c r="L10" s="149">
        <f>'1日目入力'!H7</f>
        <v>49</v>
      </c>
      <c r="M10" s="150">
        <f>O13</f>
        <v>0</v>
      </c>
      <c r="N10" s="232" t="str">
        <f>IF(O13="","",IF(O13=Q13,"",IF(O13&lt;Q13,"●",IF(O13&gt;Q13,"○"))))</f>
        <v/>
      </c>
      <c r="O10" s="29"/>
      <c r="P10" s="27" t="s">
        <v>42</v>
      </c>
      <c r="Q10" s="30"/>
      <c r="R10" s="233" t="str">
        <f>IF(O13="","",IF(O13=Q13,"",IF(O13&lt;Q13,"○",IF(O13&gt;Q13,"●"))))</f>
        <v/>
      </c>
      <c r="S10" s="151">
        <f>Q13</f>
        <v>0</v>
      </c>
      <c r="T10" s="152">
        <f>'1日目入力'!J7</f>
        <v>54</v>
      </c>
      <c r="U10" s="149">
        <f>'1日目入力'!AF7</f>
        <v>35</v>
      </c>
      <c r="V10" s="150">
        <f>X13</f>
        <v>0</v>
      </c>
      <c r="W10" s="232" t="str">
        <f>IF(X13="","",IF(X13=Z13,"",IF(X13&lt;Z13,"●",IF(X13&gt;Z13,"○"))))</f>
        <v/>
      </c>
      <c r="X10" s="29"/>
      <c r="Y10" s="27" t="s">
        <v>42</v>
      </c>
      <c r="Z10" s="30"/>
      <c r="AA10" s="233" t="str">
        <f>IF(X13="","",IF(X13=Z13,"",IF(X13&lt;Z13,"○",IF(X13&gt;Z13,"●"))))</f>
        <v/>
      </c>
      <c r="AB10" s="151">
        <f>Z13</f>
        <v>0</v>
      </c>
      <c r="AC10" s="168">
        <f>'1日目入力'!AH7</f>
        <v>43</v>
      </c>
      <c r="AD10" s="253"/>
      <c r="AE10" s="256"/>
      <c r="AF10" s="245"/>
      <c r="AG10" s="259"/>
      <c r="AH10" s="240"/>
      <c r="AI10" s="234"/>
      <c r="AJ10" s="234"/>
      <c r="AK10" s="242"/>
      <c r="AL10" s="245"/>
      <c r="AM10" s="234"/>
      <c r="AN10" s="234"/>
      <c r="AO10" s="236"/>
      <c r="AP10" s="236"/>
      <c r="AQ10" s="238"/>
      <c r="AR10" s="234"/>
      <c r="AS10" s="234"/>
      <c r="AT10" s="228"/>
      <c r="AU10" s="230"/>
      <c r="AW10" s="64"/>
    </row>
    <row r="11" spans="1:49" ht="20.100000000000001" customHeight="1">
      <c r="A11" s="248"/>
      <c r="B11" s="251"/>
      <c r="C11" s="125"/>
      <c r="D11" s="16"/>
      <c r="E11" s="130"/>
      <c r="F11" s="131"/>
      <c r="G11" s="131"/>
      <c r="H11" s="131"/>
      <c r="I11" s="132"/>
      <c r="J11" s="125"/>
      <c r="K11" s="16"/>
      <c r="L11" s="163" t="s">
        <v>47</v>
      </c>
      <c r="M11" s="161"/>
      <c r="N11" s="232"/>
      <c r="O11" s="29"/>
      <c r="P11" s="27" t="s">
        <v>42</v>
      </c>
      <c r="Q11" s="30"/>
      <c r="R11" s="233"/>
      <c r="S11" s="156"/>
      <c r="T11" s="158" t="s">
        <v>48</v>
      </c>
      <c r="U11" s="163" t="s">
        <v>47</v>
      </c>
      <c r="V11" s="161"/>
      <c r="W11" s="232"/>
      <c r="X11" s="29"/>
      <c r="Y11" s="27" t="s">
        <v>42</v>
      </c>
      <c r="Z11" s="30"/>
      <c r="AA11" s="233"/>
      <c r="AB11" s="156"/>
      <c r="AC11" s="158" t="s">
        <v>48</v>
      </c>
      <c r="AD11" s="253"/>
      <c r="AE11" s="256"/>
      <c r="AF11" s="245"/>
      <c r="AG11" s="259"/>
      <c r="AH11" s="240"/>
      <c r="AI11" s="234"/>
      <c r="AJ11" s="234"/>
      <c r="AK11" s="242"/>
      <c r="AL11" s="245"/>
      <c r="AM11" s="234"/>
      <c r="AN11" s="234"/>
      <c r="AO11" s="236"/>
      <c r="AP11" s="236"/>
      <c r="AQ11" s="238"/>
      <c r="AR11" s="234"/>
      <c r="AS11" s="234"/>
      <c r="AT11" s="228"/>
      <c r="AU11" s="230"/>
      <c r="AW11" s="64"/>
    </row>
    <row r="12" spans="1:49" ht="20.100000000000001" customHeight="1">
      <c r="A12" s="248"/>
      <c r="B12" s="251"/>
      <c r="C12" s="125"/>
      <c r="D12" s="33"/>
      <c r="E12" s="130"/>
      <c r="F12" s="131"/>
      <c r="G12" s="131"/>
      <c r="H12" s="131"/>
      <c r="I12" s="132"/>
      <c r="J12" s="125"/>
      <c r="K12" s="33"/>
      <c r="L12" s="149">
        <f>(COUNTIF(N10,"○"))</f>
        <v>0</v>
      </c>
      <c r="M12" s="161"/>
      <c r="N12" s="232"/>
      <c r="O12" s="29"/>
      <c r="P12" s="27" t="s">
        <v>42</v>
      </c>
      <c r="Q12" s="30"/>
      <c r="R12" s="233"/>
      <c r="S12" s="151"/>
      <c r="T12" s="153">
        <f>(COUNTIF(R10,"○"))</f>
        <v>0</v>
      </c>
      <c r="U12" s="149">
        <f>(COUNTIF(W10,"○"))</f>
        <v>0</v>
      </c>
      <c r="V12" s="161"/>
      <c r="W12" s="232"/>
      <c r="X12" s="29"/>
      <c r="Y12" s="27" t="s">
        <v>42</v>
      </c>
      <c r="Z12" s="30"/>
      <c r="AA12" s="233"/>
      <c r="AB12" s="151"/>
      <c r="AC12" s="153">
        <f>(COUNTIF(AA10,"○"))</f>
        <v>0</v>
      </c>
      <c r="AD12" s="253"/>
      <c r="AE12" s="256"/>
      <c r="AF12" s="245"/>
      <c r="AG12" s="259"/>
      <c r="AH12" s="240"/>
      <c r="AI12" s="234"/>
      <c r="AJ12" s="234"/>
      <c r="AK12" s="242"/>
      <c r="AL12" s="245"/>
      <c r="AM12" s="234"/>
      <c r="AN12" s="234"/>
      <c r="AO12" s="236"/>
      <c r="AP12" s="236"/>
      <c r="AQ12" s="238"/>
      <c r="AR12" s="234"/>
      <c r="AS12" s="234"/>
      <c r="AT12" s="228"/>
      <c r="AU12" s="230"/>
      <c r="AW12" s="64"/>
    </row>
    <row r="13" spans="1:49" ht="20.100000000000001" customHeight="1">
      <c r="A13" s="262"/>
      <c r="B13" s="32" t="s">
        <v>155</v>
      </c>
      <c r="C13" s="125"/>
      <c r="D13" s="33"/>
      <c r="E13" s="133"/>
      <c r="F13" s="134"/>
      <c r="G13" s="134"/>
      <c r="H13" s="134"/>
      <c r="I13" s="135"/>
      <c r="J13" s="125"/>
      <c r="K13" s="33"/>
      <c r="L13" s="162"/>
      <c r="M13" s="147"/>
      <c r="N13" s="126"/>
      <c r="O13" s="34"/>
      <c r="P13" s="34" t="s">
        <v>2</v>
      </c>
      <c r="Q13" s="34"/>
      <c r="R13" s="35"/>
      <c r="S13" s="179"/>
      <c r="T13" s="157"/>
      <c r="U13" s="162"/>
      <c r="V13" s="147"/>
      <c r="W13" s="126"/>
      <c r="X13" s="34"/>
      <c r="Y13" s="34" t="s">
        <v>2</v>
      </c>
      <c r="Z13" s="34"/>
      <c r="AA13" s="35"/>
      <c r="AB13" s="148"/>
      <c r="AC13" s="157"/>
      <c r="AD13" s="263"/>
      <c r="AE13" s="264"/>
      <c r="AF13" s="261"/>
      <c r="AG13" s="265"/>
      <c r="AH13" s="240"/>
      <c r="AI13" s="234"/>
      <c r="AJ13" s="234"/>
      <c r="AK13" s="242"/>
      <c r="AL13" s="261"/>
      <c r="AM13" s="234"/>
      <c r="AN13" s="234"/>
      <c r="AO13" s="236"/>
      <c r="AP13" s="236"/>
      <c r="AQ13" s="238"/>
      <c r="AR13" s="234"/>
      <c r="AS13" s="234"/>
      <c r="AT13" s="228"/>
      <c r="AU13" s="230"/>
      <c r="AW13" s="64"/>
    </row>
    <row r="14" spans="1:49" ht="20.100000000000001" customHeight="1">
      <c r="A14" s="247"/>
      <c r="B14" s="250" t="s">
        <v>127</v>
      </c>
      <c r="C14" s="159" t="s">
        <v>45</v>
      </c>
      <c r="D14" s="160" t="s">
        <v>43</v>
      </c>
      <c r="E14" s="47"/>
      <c r="F14" s="25"/>
      <c r="G14" s="25"/>
      <c r="H14" s="25"/>
      <c r="I14" s="26"/>
      <c r="J14" s="154" t="s">
        <v>44</v>
      </c>
      <c r="K14" s="155" t="s">
        <v>46</v>
      </c>
      <c r="L14" s="14"/>
      <c r="M14" s="14"/>
      <c r="N14" s="142"/>
      <c r="O14" s="128"/>
      <c r="P14" s="128"/>
      <c r="Q14" s="128"/>
      <c r="R14" s="129"/>
      <c r="S14" s="180"/>
      <c r="T14" s="186"/>
      <c r="U14" s="159" t="s">
        <v>45</v>
      </c>
      <c r="V14" s="160" t="s">
        <v>43</v>
      </c>
      <c r="W14" s="47"/>
      <c r="X14" s="25"/>
      <c r="Y14" s="25"/>
      <c r="Z14" s="25"/>
      <c r="AA14" s="26"/>
      <c r="AB14" s="154" t="s">
        <v>44</v>
      </c>
      <c r="AC14" s="167" t="s">
        <v>46</v>
      </c>
      <c r="AD14" s="252" t="e">
        <f t="shared" ref="AD14" si="0">AK14*100+AQ14*10+AU14</f>
        <v>#N/A</v>
      </c>
      <c r="AE14" s="255">
        <v>2</v>
      </c>
      <c r="AF14" s="244">
        <v>3</v>
      </c>
      <c r="AG14" s="258">
        <v>2</v>
      </c>
      <c r="AH14" s="240"/>
      <c r="AI14" s="234"/>
      <c r="AJ14" s="234"/>
      <c r="AK14" s="242"/>
      <c r="AL14" s="244"/>
      <c r="AM14" s="234"/>
      <c r="AN14" s="234"/>
      <c r="AO14" s="236"/>
      <c r="AP14" s="236"/>
      <c r="AQ14" s="238"/>
      <c r="AR14" s="234"/>
      <c r="AS14" s="234"/>
      <c r="AT14" s="228"/>
      <c r="AU14" s="230" t="e">
        <f>RANK(AT14,$AT$9:$AT$23,1)</f>
        <v>#N/A</v>
      </c>
    </row>
    <row r="15" spans="1:49" ht="20.100000000000001" customHeight="1">
      <c r="A15" s="248"/>
      <c r="B15" s="251"/>
      <c r="C15" s="149">
        <f>T10</f>
        <v>54</v>
      </c>
      <c r="D15" s="150">
        <f>F18</f>
        <v>0</v>
      </c>
      <c r="E15" s="232" t="str">
        <f>IF(F18="","",IF(F18=H18,"",IF(F18&lt;H18,"●",IF(F18&gt;H18,"○"))))</f>
        <v/>
      </c>
      <c r="F15" s="29"/>
      <c r="G15" s="27" t="s">
        <v>42</v>
      </c>
      <c r="H15" s="30"/>
      <c r="I15" s="233" t="str">
        <f>IF(F18="","",IF(F18=H18,"",IF(F18&lt;H18,"○",IF(F18&gt;H18,"●"))))</f>
        <v/>
      </c>
      <c r="J15" s="151">
        <f>H18</f>
        <v>0</v>
      </c>
      <c r="K15" s="152">
        <f>L10</f>
        <v>49</v>
      </c>
      <c r="L15" s="15"/>
      <c r="M15" s="15"/>
      <c r="N15" s="130"/>
      <c r="O15" s="131"/>
      <c r="P15" s="131"/>
      <c r="Q15" s="131"/>
      <c r="R15" s="132"/>
      <c r="S15" s="125"/>
      <c r="T15" s="187"/>
      <c r="U15" s="149">
        <f>'1日目入力'!T7</f>
        <v>28</v>
      </c>
      <c r="V15" s="150">
        <f>X18</f>
        <v>0</v>
      </c>
      <c r="W15" s="232" t="str">
        <f>IF(X18="","",IF(X18=Z18,"",IF(X18&lt;Z18,"●",IF(X18&gt;Z18,"○"))))</f>
        <v/>
      </c>
      <c r="X15" s="29"/>
      <c r="Y15" s="27" t="s">
        <v>42</v>
      </c>
      <c r="Z15" s="30"/>
      <c r="AA15" s="233" t="str">
        <f>IF(X18="","",IF(X18=Z18,"",IF(X18&lt;Z18,"○",IF(X18&gt;Z18,"●"))))</f>
        <v/>
      </c>
      <c r="AB15" s="151">
        <f>Z18</f>
        <v>0</v>
      </c>
      <c r="AC15" s="168">
        <f>'1日目入力'!V7</f>
        <v>42</v>
      </c>
      <c r="AD15" s="253"/>
      <c r="AE15" s="256"/>
      <c r="AF15" s="245"/>
      <c r="AG15" s="259"/>
      <c r="AH15" s="240"/>
      <c r="AI15" s="234"/>
      <c r="AJ15" s="234"/>
      <c r="AK15" s="242"/>
      <c r="AL15" s="245"/>
      <c r="AM15" s="234"/>
      <c r="AN15" s="234"/>
      <c r="AO15" s="236"/>
      <c r="AP15" s="236"/>
      <c r="AQ15" s="238"/>
      <c r="AR15" s="234"/>
      <c r="AS15" s="234"/>
      <c r="AT15" s="228"/>
      <c r="AU15" s="230"/>
    </row>
    <row r="16" spans="1:49" ht="20.100000000000001" customHeight="1">
      <c r="A16" s="248"/>
      <c r="B16" s="251"/>
      <c r="C16" s="163" t="s">
        <v>47</v>
      </c>
      <c r="D16" s="161"/>
      <c r="E16" s="232"/>
      <c r="F16" s="29"/>
      <c r="G16" s="27" t="s">
        <v>42</v>
      </c>
      <c r="H16" s="30"/>
      <c r="I16" s="233"/>
      <c r="J16" s="156"/>
      <c r="K16" s="170" t="s">
        <v>48</v>
      </c>
      <c r="L16" s="15"/>
      <c r="M16" s="15"/>
      <c r="N16" s="130"/>
      <c r="O16" s="131"/>
      <c r="P16" s="131"/>
      <c r="Q16" s="131"/>
      <c r="R16" s="132"/>
      <c r="S16" s="125"/>
      <c r="T16" s="187"/>
      <c r="U16" s="163" t="s">
        <v>47</v>
      </c>
      <c r="V16" s="161"/>
      <c r="W16" s="232"/>
      <c r="X16" s="29"/>
      <c r="Y16" s="27" t="s">
        <v>42</v>
      </c>
      <c r="Z16" s="30"/>
      <c r="AA16" s="233"/>
      <c r="AB16" s="156"/>
      <c r="AC16" s="158" t="s">
        <v>48</v>
      </c>
      <c r="AD16" s="253"/>
      <c r="AE16" s="256"/>
      <c r="AF16" s="245"/>
      <c r="AG16" s="259"/>
      <c r="AH16" s="240"/>
      <c r="AI16" s="234"/>
      <c r="AJ16" s="234"/>
      <c r="AK16" s="242"/>
      <c r="AL16" s="245"/>
      <c r="AM16" s="234"/>
      <c r="AN16" s="234"/>
      <c r="AO16" s="236"/>
      <c r="AP16" s="236"/>
      <c r="AQ16" s="238"/>
      <c r="AR16" s="234"/>
      <c r="AS16" s="234"/>
      <c r="AT16" s="228"/>
      <c r="AU16" s="230"/>
    </row>
    <row r="17" spans="1:47" ht="20.100000000000001" customHeight="1">
      <c r="A17" s="248"/>
      <c r="B17" s="251"/>
      <c r="C17" s="149">
        <f>(COUNTIF(E15,"○"))</f>
        <v>0</v>
      </c>
      <c r="D17" s="161"/>
      <c r="E17" s="232"/>
      <c r="F17" s="29"/>
      <c r="G17" s="27" t="s">
        <v>42</v>
      </c>
      <c r="H17" s="30"/>
      <c r="I17" s="233"/>
      <c r="J17" s="151"/>
      <c r="K17" s="171">
        <f>(COUNTIF(I15,"○"))</f>
        <v>0</v>
      </c>
      <c r="L17" s="15"/>
      <c r="M17" s="15"/>
      <c r="N17" s="130"/>
      <c r="O17" s="131"/>
      <c r="P17" s="131"/>
      <c r="Q17" s="131"/>
      <c r="R17" s="132"/>
      <c r="S17" s="125"/>
      <c r="T17" s="188"/>
      <c r="U17" s="149">
        <f>(COUNTIF(W15,"○"))</f>
        <v>0</v>
      </c>
      <c r="V17" s="161"/>
      <c r="W17" s="232"/>
      <c r="X17" s="29"/>
      <c r="Y17" s="27" t="s">
        <v>42</v>
      </c>
      <c r="Z17" s="30"/>
      <c r="AA17" s="233"/>
      <c r="AB17" s="151"/>
      <c r="AC17" s="153">
        <f>(COUNTIF(AA15,"○"))</f>
        <v>0</v>
      </c>
      <c r="AD17" s="253"/>
      <c r="AE17" s="256"/>
      <c r="AF17" s="245"/>
      <c r="AG17" s="259"/>
      <c r="AH17" s="240"/>
      <c r="AI17" s="234"/>
      <c r="AJ17" s="234"/>
      <c r="AK17" s="242"/>
      <c r="AL17" s="245"/>
      <c r="AM17" s="234"/>
      <c r="AN17" s="234"/>
      <c r="AO17" s="236"/>
      <c r="AP17" s="236"/>
      <c r="AQ17" s="238"/>
      <c r="AR17" s="234"/>
      <c r="AS17" s="234"/>
      <c r="AT17" s="228"/>
      <c r="AU17" s="230"/>
    </row>
    <row r="18" spans="1:47" ht="20.100000000000001" customHeight="1">
      <c r="A18" s="262"/>
      <c r="B18" s="32" t="s">
        <v>144</v>
      </c>
      <c r="C18" s="162"/>
      <c r="D18" s="147"/>
      <c r="E18" s="126"/>
      <c r="F18" s="34"/>
      <c r="G18" s="34" t="s">
        <v>2</v>
      </c>
      <c r="H18" s="34"/>
      <c r="I18" s="35"/>
      <c r="J18" s="148"/>
      <c r="K18" s="172"/>
      <c r="L18" s="15"/>
      <c r="M18" s="15"/>
      <c r="N18" s="133"/>
      <c r="O18" s="134"/>
      <c r="P18" s="134"/>
      <c r="Q18" s="134"/>
      <c r="R18" s="135"/>
      <c r="S18" s="189"/>
      <c r="T18" s="190"/>
      <c r="U18" s="162"/>
      <c r="V18" s="147"/>
      <c r="W18" s="126"/>
      <c r="X18" s="34"/>
      <c r="Y18" s="34" t="s">
        <v>2</v>
      </c>
      <c r="Z18" s="34"/>
      <c r="AA18" s="35"/>
      <c r="AB18" s="179"/>
      <c r="AC18" s="157"/>
      <c r="AD18" s="263"/>
      <c r="AE18" s="264"/>
      <c r="AF18" s="261"/>
      <c r="AG18" s="265"/>
      <c r="AH18" s="240"/>
      <c r="AI18" s="234"/>
      <c r="AJ18" s="234"/>
      <c r="AK18" s="242"/>
      <c r="AL18" s="261"/>
      <c r="AM18" s="234"/>
      <c r="AN18" s="234"/>
      <c r="AO18" s="236"/>
      <c r="AP18" s="236"/>
      <c r="AQ18" s="238"/>
      <c r="AR18" s="234"/>
      <c r="AS18" s="234"/>
      <c r="AT18" s="228"/>
      <c r="AU18" s="230"/>
    </row>
    <row r="19" spans="1:47" ht="20.100000000000001" customHeight="1">
      <c r="A19" s="247"/>
      <c r="B19" s="250" t="s">
        <v>147</v>
      </c>
      <c r="C19" s="159" t="s">
        <v>45</v>
      </c>
      <c r="D19" s="160" t="s">
        <v>43</v>
      </c>
      <c r="E19" s="47"/>
      <c r="F19" s="25"/>
      <c r="G19" s="25"/>
      <c r="H19" s="25"/>
      <c r="I19" s="26"/>
      <c r="J19" s="154" t="s">
        <v>44</v>
      </c>
      <c r="K19" s="155" t="s">
        <v>46</v>
      </c>
      <c r="L19" s="159" t="s">
        <v>45</v>
      </c>
      <c r="M19" s="160" t="s">
        <v>43</v>
      </c>
      <c r="N19" s="47"/>
      <c r="O19" s="25"/>
      <c r="P19" s="25"/>
      <c r="Q19" s="25"/>
      <c r="R19" s="26"/>
      <c r="S19" s="154" t="s">
        <v>44</v>
      </c>
      <c r="T19" s="155" t="s">
        <v>46</v>
      </c>
      <c r="U19" s="14"/>
      <c r="V19" s="18"/>
      <c r="W19" s="142"/>
      <c r="X19" s="128"/>
      <c r="Y19" s="128"/>
      <c r="Z19" s="128"/>
      <c r="AA19" s="129"/>
      <c r="AB19" s="180"/>
      <c r="AC19" s="181"/>
      <c r="AD19" s="252" t="e">
        <f t="shared" ref="AD19" si="1">AK19*100+AQ19*10+AU19</f>
        <v>#N/A</v>
      </c>
      <c r="AE19" s="255">
        <v>2</v>
      </c>
      <c r="AF19" s="244">
        <v>4</v>
      </c>
      <c r="AG19" s="258">
        <v>1</v>
      </c>
      <c r="AH19" s="240"/>
      <c r="AI19" s="234"/>
      <c r="AJ19" s="234"/>
      <c r="AK19" s="242"/>
      <c r="AL19" s="244"/>
      <c r="AM19" s="234"/>
      <c r="AN19" s="234"/>
      <c r="AO19" s="236"/>
      <c r="AP19" s="236"/>
      <c r="AQ19" s="238"/>
      <c r="AR19" s="234"/>
      <c r="AS19" s="234"/>
      <c r="AT19" s="228"/>
      <c r="AU19" s="230" t="e">
        <f>RANK(AT19,$AT$9:$AT$23,1)</f>
        <v>#N/A</v>
      </c>
    </row>
    <row r="20" spans="1:47" ht="20.100000000000001" customHeight="1">
      <c r="A20" s="248"/>
      <c r="B20" s="251"/>
      <c r="C20" s="149">
        <f>AC10</f>
        <v>43</v>
      </c>
      <c r="D20" s="150">
        <f>F23</f>
        <v>0</v>
      </c>
      <c r="E20" s="232" t="str">
        <f>IF(F23="","",IF(F23=H23,"",IF(F23&lt;H23,"●",IF(F23&gt;H23,"○"))))</f>
        <v/>
      </c>
      <c r="F20" s="29"/>
      <c r="G20" s="27" t="s">
        <v>42</v>
      </c>
      <c r="H20" s="30"/>
      <c r="I20" s="233" t="str">
        <f>IF(F23="","",IF(F23=H23,"",IF(F23&lt;H23,"○",IF(F23&gt;H23,"●"))))</f>
        <v/>
      </c>
      <c r="J20" s="151">
        <f>H23</f>
        <v>0</v>
      </c>
      <c r="K20" s="152">
        <f>U10</f>
        <v>35</v>
      </c>
      <c r="L20" s="149">
        <f>AC15</f>
        <v>42</v>
      </c>
      <c r="M20" s="150">
        <f>O23</f>
        <v>0</v>
      </c>
      <c r="N20" s="232" t="str">
        <f>IF(O23="","",IF(O23=Q23,"",IF(O23&lt;Q23,"●",IF(O23&gt;Q23,"○"))))</f>
        <v/>
      </c>
      <c r="O20" s="29"/>
      <c r="P20" s="27" t="s">
        <v>42</v>
      </c>
      <c r="Q20" s="30"/>
      <c r="R20" s="233" t="str">
        <f>IF(O23="","",IF(O23=Q23,"",IF(O23&lt;Q23,"○",IF(O23&gt;Q23,"●"))))</f>
        <v/>
      </c>
      <c r="S20" s="151">
        <f>Q23</f>
        <v>0</v>
      </c>
      <c r="T20" s="152">
        <f>U15</f>
        <v>28</v>
      </c>
      <c r="U20" s="15"/>
      <c r="V20" s="15"/>
      <c r="W20" s="130"/>
      <c r="X20" s="131"/>
      <c r="Y20" s="131"/>
      <c r="Z20" s="131"/>
      <c r="AA20" s="132"/>
      <c r="AB20" s="125"/>
      <c r="AC20" s="182"/>
      <c r="AD20" s="253"/>
      <c r="AE20" s="256"/>
      <c r="AF20" s="245"/>
      <c r="AG20" s="259"/>
      <c r="AH20" s="240"/>
      <c r="AI20" s="234"/>
      <c r="AJ20" s="234"/>
      <c r="AK20" s="242"/>
      <c r="AL20" s="245"/>
      <c r="AM20" s="234"/>
      <c r="AN20" s="234"/>
      <c r="AO20" s="236"/>
      <c r="AP20" s="236"/>
      <c r="AQ20" s="238"/>
      <c r="AR20" s="234"/>
      <c r="AS20" s="234"/>
      <c r="AT20" s="228"/>
      <c r="AU20" s="230"/>
    </row>
    <row r="21" spans="1:47" ht="20.100000000000001" customHeight="1">
      <c r="A21" s="248"/>
      <c r="B21" s="251"/>
      <c r="C21" s="163" t="s">
        <v>47</v>
      </c>
      <c r="D21" s="161"/>
      <c r="E21" s="232"/>
      <c r="F21" s="29"/>
      <c r="G21" s="27" t="s">
        <v>42</v>
      </c>
      <c r="H21" s="30"/>
      <c r="I21" s="233"/>
      <c r="J21" s="156"/>
      <c r="K21" s="158" t="s">
        <v>48</v>
      </c>
      <c r="L21" s="163" t="s">
        <v>47</v>
      </c>
      <c r="M21" s="173"/>
      <c r="N21" s="232"/>
      <c r="O21" s="29"/>
      <c r="P21" s="27" t="s">
        <v>42</v>
      </c>
      <c r="Q21" s="30"/>
      <c r="R21" s="233"/>
      <c r="S21" s="156"/>
      <c r="T21" s="170" t="s">
        <v>48</v>
      </c>
      <c r="U21" s="15"/>
      <c r="V21" s="15"/>
      <c r="W21" s="130"/>
      <c r="X21" s="131"/>
      <c r="Y21" s="131"/>
      <c r="Z21" s="131"/>
      <c r="AA21" s="132"/>
      <c r="AB21" s="125"/>
      <c r="AC21" s="182"/>
      <c r="AD21" s="253"/>
      <c r="AE21" s="256"/>
      <c r="AF21" s="245"/>
      <c r="AG21" s="259"/>
      <c r="AH21" s="240"/>
      <c r="AI21" s="234"/>
      <c r="AJ21" s="234"/>
      <c r="AK21" s="242"/>
      <c r="AL21" s="245"/>
      <c r="AM21" s="234"/>
      <c r="AN21" s="234"/>
      <c r="AO21" s="236"/>
      <c r="AP21" s="236"/>
      <c r="AQ21" s="238"/>
      <c r="AR21" s="234"/>
      <c r="AS21" s="234"/>
      <c r="AT21" s="228"/>
      <c r="AU21" s="230"/>
    </row>
    <row r="22" spans="1:47" ht="20.100000000000001" customHeight="1">
      <c r="A22" s="248"/>
      <c r="B22" s="251"/>
      <c r="C22" s="149">
        <f>(COUNTIF(E20,"○"))</f>
        <v>0</v>
      </c>
      <c r="D22" s="161"/>
      <c r="E22" s="232"/>
      <c r="F22" s="29"/>
      <c r="G22" s="27" t="s">
        <v>42</v>
      </c>
      <c r="H22" s="30"/>
      <c r="I22" s="233"/>
      <c r="J22" s="151"/>
      <c r="K22" s="153">
        <f>(COUNTIF(I20,"○"))</f>
        <v>0</v>
      </c>
      <c r="L22" s="149">
        <f>(COUNTIF(N20,"○"))</f>
        <v>0</v>
      </c>
      <c r="M22" s="173"/>
      <c r="N22" s="232"/>
      <c r="O22" s="29"/>
      <c r="P22" s="27" t="s">
        <v>42</v>
      </c>
      <c r="Q22" s="30"/>
      <c r="R22" s="233"/>
      <c r="S22" s="151"/>
      <c r="T22" s="171">
        <f>(COUNTIF(R20,"○"))</f>
        <v>0</v>
      </c>
      <c r="U22" s="15"/>
      <c r="V22" s="15"/>
      <c r="W22" s="130"/>
      <c r="X22" s="131"/>
      <c r="Y22" s="131"/>
      <c r="Z22" s="131"/>
      <c r="AA22" s="132"/>
      <c r="AB22" s="125"/>
      <c r="AC22" s="183"/>
      <c r="AD22" s="253"/>
      <c r="AE22" s="256"/>
      <c r="AF22" s="245"/>
      <c r="AG22" s="259"/>
      <c r="AH22" s="240"/>
      <c r="AI22" s="234"/>
      <c r="AJ22" s="234"/>
      <c r="AK22" s="242"/>
      <c r="AL22" s="245"/>
      <c r="AM22" s="234"/>
      <c r="AN22" s="234"/>
      <c r="AO22" s="236"/>
      <c r="AP22" s="236"/>
      <c r="AQ22" s="238"/>
      <c r="AR22" s="234"/>
      <c r="AS22" s="234"/>
      <c r="AT22" s="228"/>
      <c r="AU22" s="230"/>
    </row>
    <row r="23" spans="1:47" ht="20.100000000000001" customHeight="1" thickBot="1">
      <c r="A23" s="249"/>
      <c r="B23" s="36" t="s">
        <v>148</v>
      </c>
      <c r="C23" s="174"/>
      <c r="D23" s="175"/>
      <c r="E23" s="39"/>
      <c r="F23" s="37"/>
      <c r="G23" s="37" t="s">
        <v>2</v>
      </c>
      <c r="H23" s="37"/>
      <c r="I23" s="38"/>
      <c r="J23" s="176"/>
      <c r="K23" s="177"/>
      <c r="L23" s="174"/>
      <c r="M23" s="175"/>
      <c r="N23" s="39"/>
      <c r="O23" s="37"/>
      <c r="P23" s="37" t="s">
        <v>2</v>
      </c>
      <c r="Q23" s="37"/>
      <c r="R23" s="38"/>
      <c r="S23" s="176"/>
      <c r="T23" s="178"/>
      <c r="U23" s="20"/>
      <c r="V23" s="20"/>
      <c r="W23" s="143"/>
      <c r="X23" s="144"/>
      <c r="Y23" s="144"/>
      <c r="Z23" s="144"/>
      <c r="AA23" s="145"/>
      <c r="AB23" s="184"/>
      <c r="AC23" s="185"/>
      <c r="AD23" s="254"/>
      <c r="AE23" s="257"/>
      <c r="AF23" s="246"/>
      <c r="AG23" s="260"/>
      <c r="AH23" s="241"/>
      <c r="AI23" s="235"/>
      <c r="AJ23" s="235"/>
      <c r="AK23" s="243"/>
      <c r="AL23" s="246"/>
      <c r="AM23" s="235"/>
      <c r="AN23" s="235"/>
      <c r="AO23" s="237"/>
      <c r="AP23" s="237"/>
      <c r="AQ23" s="239"/>
      <c r="AR23" s="235"/>
      <c r="AS23" s="235"/>
      <c r="AT23" s="229"/>
      <c r="AU23" s="231"/>
    </row>
    <row r="24" spans="1:47" ht="42">
      <c r="A24" s="46"/>
      <c r="B24" s="40"/>
      <c r="C24" s="15"/>
      <c r="D24" s="33"/>
      <c r="E24" s="34"/>
      <c r="F24" s="34"/>
      <c r="G24" s="34"/>
      <c r="H24" s="34"/>
      <c r="I24" s="34"/>
      <c r="J24" s="19"/>
      <c r="K24" s="19"/>
      <c r="L24" s="15"/>
      <c r="M24" s="19"/>
      <c r="N24" s="41"/>
      <c r="O24" s="34"/>
      <c r="P24" s="34"/>
      <c r="Q24" s="34"/>
      <c r="R24" s="27"/>
      <c r="S24" s="15"/>
      <c r="T24" s="15"/>
      <c r="U24" s="15"/>
      <c r="V24" s="15"/>
      <c r="W24" s="48"/>
      <c r="X24" s="48"/>
      <c r="Y24" s="48"/>
      <c r="Z24" s="48"/>
      <c r="AA24" s="48"/>
      <c r="AB24" s="48"/>
      <c r="AC24" s="15"/>
      <c r="AD24" s="15"/>
      <c r="AE24" s="27"/>
      <c r="AF24" s="27"/>
      <c r="AG24" s="15"/>
      <c r="AH24" s="27"/>
      <c r="AI24" s="27"/>
      <c r="AJ24" s="27"/>
      <c r="AK24" s="205"/>
      <c r="AL24" s="27"/>
      <c r="AM24" s="27"/>
      <c r="AN24" s="27"/>
      <c r="AO24" s="195"/>
      <c r="AP24" s="42"/>
      <c r="AQ24" s="209"/>
      <c r="AR24" s="27"/>
      <c r="AS24" s="27"/>
      <c r="AT24" s="31"/>
      <c r="AU24" s="205"/>
    </row>
    <row r="26" spans="1:47" ht="28.5">
      <c r="A26" s="269" t="s">
        <v>60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136"/>
    </row>
    <row r="27" spans="1:47" ht="21">
      <c r="A27" s="270" t="s">
        <v>54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137"/>
    </row>
    <row r="28" spans="1:47" ht="21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137"/>
    </row>
    <row r="29" spans="1:47" ht="21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137"/>
    </row>
    <row r="30" spans="1:47" ht="30" customHeight="1">
      <c r="A30" s="46"/>
      <c r="B30" s="40"/>
      <c r="C30" s="15"/>
      <c r="D30" s="33"/>
      <c r="E30" s="34"/>
      <c r="F30" s="34"/>
      <c r="G30" s="34"/>
      <c r="H30" s="34"/>
      <c r="I30" s="34"/>
      <c r="J30" s="19"/>
      <c r="K30" s="19"/>
      <c r="L30" s="15"/>
      <c r="M30" s="19"/>
      <c r="N30" s="41"/>
      <c r="O30" s="34"/>
      <c r="P30" s="34"/>
      <c r="Q30" s="34"/>
      <c r="R30" s="27"/>
      <c r="S30" s="15"/>
      <c r="T30" s="15"/>
      <c r="U30" s="15"/>
      <c r="V30" s="15"/>
      <c r="W30" s="48"/>
      <c r="X30" s="48"/>
      <c r="Y30" s="48"/>
      <c r="Z30" s="48"/>
      <c r="AA30" s="48"/>
      <c r="AB30" s="48"/>
      <c r="AC30" s="15"/>
      <c r="AD30" s="15"/>
      <c r="AE30" s="27"/>
      <c r="AF30" s="27"/>
      <c r="AG30" s="15"/>
      <c r="AH30" s="27"/>
      <c r="AI30" s="27"/>
      <c r="AJ30" s="27"/>
      <c r="AK30" s="205"/>
      <c r="AL30" s="27"/>
      <c r="AM30" s="27"/>
      <c r="AN30" s="27"/>
      <c r="AO30" s="195"/>
      <c r="AP30" s="42"/>
      <c r="AQ30" s="209"/>
      <c r="AR30" s="27"/>
      <c r="AS30" s="27"/>
      <c r="AT30" s="212" t="s">
        <v>57</v>
      </c>
      <c r="AU30" s="205"/>
    </row>
    <row r="31" spans="1:47" ht="31.5" thickBot="1">
      <c r="A31" s="197" t="s">
        <v>111</v>
      </c>
      <c r="B31" s="43"/>
      <c r="C31" s="44"/>
      <c r="D31" s="44"/>
      <c r="E31" s="43"/>
      <c r="F31" s="43"/>
      <c r="G31" s="43"/>
      <c r="H31" s="43"/>
      <c r="I31" s="43"/>
      <c r="J31" s="44"/>
      <c r="K31" s="44"/>
      <c r="L31" s="44"/>
      <c r="M31" s="44"/>
      <c r="N31" s="43"/>
      <c r="O31" s="43"/>
      <c r="P31" s="43"/>
      <c r="Q31" s="43"/>
      <c r="R31" s="43"/>
      <c r="S31" s="44"/>
      <c r="T31" s="44"/>
      <c r="U31" s="44"/>
      <c r="V31" s="44"/>
      <c r="W31" s="43"/>
      <c r="X31" s="43"/>
      <c r="Y31" s="43"/>
      <c r="Z31" s="43"/>
      <c r="AA31" s="43"/>
      <c r="AB31" s="44"/>
      <c r="AC31" s="44"/>
      <c r="AD31" s="44"/>
      <c r="AE31" s="43"/>
      <c r="AF31" s="43"/>
      <c r="AG31" s="44"/>
      <c r="AH31" s="43"/>
      <c r="AI31" s="43"/>
      <c r="AJ31" s="43"/>
      <c r="AK31" s="206"/>
      <c r="AL31" s="43"/>
      <c r="AM31" s="43"/>
      <c r="AN31" s="43"/>
      <c r="AO31" s="194"/>
      <c r="AP31" s="44"/>
      <c r="AQ31" s="206"/>
      <c r="AR31" s="43"/>
      <c r="AS31" s="43"/>
      <c r="AT31" s="43"/>
      <c r="AU31" s="206"/>
    </row>
    <row r="32" spans="1:47" ht="17.25">
      <c r="A32" s="45" t="s">
        <v>3</v>
      </c>
      <c r="B32" s="23" t="s">
        <v>0</v>
      </c>
      <c r="C32" s="164"/>
      <c r="D32" s="165"/>
      <c r="E32" s="266" t="str">
        <f>B33</f>
        <v>緑台</v>
      </c>
      <c r="F32" s="267"/>
      <c r="G32" s="267"/>
      <c r="H32" s="267"/>
      <c r="I32" s="268"/>
      <c r="J32" s="164"/>
      <c r="K32" s="165"/>
      <c r="L32" s="17"/>
      <c r="M32" s="146"/>
      <c r="N32" s="266" t="str">
        <f>B38</f>
        <v>小山Ｖクラブ</v>
      </c>
      <c r="O32" s="267"/>
      <c r="P32" s="267"/>
      <c r="Q32" s="267"/>
      <c r="R32" s="268"/>
      <c r="S32" s="138"/>
      <c r="T32" s="21"/>
      <c r="U32" s="22"/>
      <c r="V32" s="21"/>
      <c r="W32" s="266" t="str">
        <f>B43</f>
        <v>H-C桐生</v>
      </c>
      <c r="X32" s="267"/>
      <c r="Y32" s="267"/>
      <c r="Z32" s="267"/>
      <c r="AA32" s="268"/>
      <c r="AB32" s="138"/>
      <c r="AC32" s="166"/>
      <c r="AD32" s="169" t="s">
        <v>4</v>
      </c>
      <c r="AE32" s="141" t="s">
        <v>5</v>
      </c>
      <c r="AF32" s="139" t="s">
        <v>6</v>
      </c>
      <c r="AG32" s="140" t="s">
        <v>7</v>
      </c>
      <c r="AH32" s="191" t="s">
        <v>8</v>
      </c>
      <c r="AI32" s="192" t="s">
        <v>9</v>
      </c>
      <c r="AJ32" s="139" t="s">
        <v>49</v>
      </c>
      <c r="AK32" s="207" t="s">
        <v>51</v>
      </c>
      <c r="AL32" s="139" t="s">
        <v>10</v>
      </c>
      <c r="AM32" s="192" t="s">
        <v>11</v>
      </c>
      <c r="AN32" s="192" t="s">
        <v>12</v>
      </c>
      <c r="AO32" s="192" t="s">
        <v>13</v>
      </c>
      <c r="AP32" s="139" t="s">
        <v>50</v>
      </c>
      <c r="AQ32" s="210" t="s">
        <v>52</v>
      </c>
      <c r="AR32" s="192" t="s">
        <v>14</v>
      </c>
      <c r="AS32" s="192" t="s">
        <v>15</v>
      </c>
      <c r="AT32" s="193" t="s">
        <v>16</v>
      </c>
      <c r="AU32" s="211" t="s">
        <v>53</v>
      </c>
    </row>
    <row r="33" spans="1:49" ht="20.100000000000001" customHeight="1">
      <c r="A33" s="247"/>
      <c r="B33" s="250" t="s">
        <v>153</v>
      </c>
      <c r="C33" s="16"/>
      <c r="D33" s="24"/>
      <c r="E33" s="127"/>
      <c r="F33" s="128"/>
      <c r="G33" s="128"/>
      <c r="H33" s="128"/>
      <c r="I33" s="129"/>
      <c r="J33" s="16"/>
      <c r="K33" s="24"/>
      <c r="L33" s="159" t="s">
        <v>45</v>
      </c>
      <c r="M33" s="160" t="s">
        <v>43</v>
      </c>
      <c r="N33" s="47"/>
      <c r="O33" s="25"/>
      <c r="P33" s="25"/>
      <c r="Q33" s="25"/>
      <c r="R33" s="26"/>
      <c r="S33" s="154" t="s">
        <v>44</v>
      </c>
      <c r="T33" s="155" t="s">
        <v>46</v>
      </c>
      <c r="U33" s="159" t="s">
        <v>45</v>
      </c>
      <c r="V33" s="160" t="s">
        <v>43</v>
      </c>
      <c r="W33" s="47"/>
      <c r="X33" s="25"/>
      <c r="Y33" s="25"/>
      <c r="Z33" s="25"/>
      <c r="AA33" s="26"/>
      <c r="AB33" s="154" t="s">
        <v>44</v>
      </c>
      <c r="AC33" s="167" t="s">
        <v>46</v>
      </c>
      <c r="AD33" s="252" t="e">
        <f>AK33*100+AQ33*10+AU33</f>
        <v>#N/A</v>
      </c>
      <c r="AE33" s="255">
        <v>2</v>
      </c>
      <c r="AF33" s="244">
        <v>2</v>
      </c>
      <c r="AG33" s="258">
        <v>3</v>
      </c>
      <c r="AH33" s="240"/>
      <c r="AI33" s="234"/>
      <c r="AJ33" s="234"/>
      <c r="AK33" s="242"/>
      <c r="AL33" s="244"/>
      <c r="AM33" s="234"/>
      <c r="AN33" s="234"/>
      <c r="AO33" s="236"/>
      <c r="AP33" s="236"/>
      <c r="AQ33" s="238"/>
      <c r="AR33" s="234"/>
      <c r="AS33" s="234"/>
      <c r="AT33" s="228"/>
      <c r="AU33" s="230" t="e">
        <f>RANK(AT33,$AT$9:$AT$23,1)</f>
        <v>#N/A</v>
      </c>
      <c r="AW33" s="64"/>
    </row>
    <row r="34" spans="1:49" ht="20.100000000000001" customHeight="1">
      <c r="A34" s="248"/>
      <c r="B34" s="251"/>
      <c r="C34" s="16"/>
      <c r="D34" s="16"/>
      <c r="E34" s="130"/>
      <c r="F34" s="131"/>
      <c r="G34" s="131"/>
      <c r="H34" s="131"/>
      <c r="I34" s="132"/>
      <c r="J34" s="16"/>
      <c r="K34" s="16"/>
      <c r="L34" s="149">
        <f>'1日目入力'!H31</f>
        <v>0</v>
      </c>
      <c r="M34" s="150">
        <f>O37</f>
        <v>0</v>
      </c>
      <c r="N34" s="232" t="str">
        <f>IF(O37="","",IF(O37=Q37,"",IF(O37&lt;Q37,"●",IF(O37&gt;Q37,"○"))))</f>
        <v/>
      </c>
      <c r="O34" s="29"/>
      <c r="P34" s="27" t="s">
        <v>42</v>
      </c>
      <c r="Q34" s="30"/>
      <c r="R34" s="233" t="str">
        <f>IF(O37="","",IF(O37=Q37,"",IF(O37&lt;Q37,"○",IF(O37&gt;Q37,"●"))))</f>
        <v/>
      </c>
      <c r="S34" s="151">
        <f>Q37</f>
        <v>0</v>
      </c>
      <c r="T34" s="152">
        <f>'1日目入力'!J31</f>
        <v>0</v>
      </c>
      <c r="U34" s="149">
        <f>'1日目入力'!AF31</f>
        <v>0</v>
      </c>
      <c r="V34" s="150">
        <f>X37</f>
        <v>0</v>
      </c>
      <c r="W34" s="232" t="str">
        <f>IF(X37="","",IF(X37=Z37,"",IF(X37&lt;Z37,"●",IF(X37&gt;Z37,"○"))))</f>
        <v/>
      </c>
      <c r="X34" s="29"/>
      <c r="Y34" s="27" t="s">
        <v>42</v>
      </c>
      <c r="Z34" s="30"/>
      <c r="AA34" s="233" t="str">
        <f>IF(X37="","",IF(X37=Z37,"",IF(X37&lt;Z37,"○",IF(X37&gt;Z37,"●"))))</f>
        <v/>
      </c>
      <c r="AB34" s="151">
        <f>Z37</f>
        <v>0</v>
      </c>
      <c r="AC34" s="168">
        <f>'1日目入力'!AH31</f>
        <v>0</v>
      </c>
      <c r="AD34" s="253"/>
      <c r="AE34" s="256"/>
      <c r="AF34" s="245"/>
      <c r="AG34" s="259"/>
      <c r="AH34" s="240"/>
      <c r="AI34" s="234"/>
      <c r="AJ34" s="234"/>
      <c r="AK34" s="242"/>
      <c r="AL34" s="245"/>
      <c r="AM34" s="234"/>
      <c r="AN34" s="234"/>
      <c r="AO34" s="236"/>
      <c r="AP34" s="236"/>
      <c r="AQ34" s="238"/>
      <c r="AR34" s="234"/>
      <c r="AS34" s="234"/>
      <c r="AT34" s="228"/>
      <c r="AU34" s="230"/>
      <c r="AW34" s="64"/>
    </row>
    <row r="35" spans="1:49" ht="20.100000000000001" customHeight="1">
      <c r="A35" s="248"/>
      <c r="B35" s="251"/>
      <c r="C35" s="125"/>
      <c r="D35" s="16"/>
      <c r="E35" s="130"/>
      <c r="F35" s="131"/>
      <c r="G35" s="131"/>
      <c r="H35" s="131"/>
      <c r="I35" s="132"/>
      <c r="J35" s="125"/>
      <c r="K35" s="16"/>
      <c r="L35" s="163" t="s">
        <v>47</v>
      </c>
      <c r="M35" s="161"/>
      <c r="N35" s="232"/>
      <c r="O35" s="29"/>
      <c r="P35" s="27" t="s">
        <v>42</v>
      </c>
      <c r="Q35" s="30"/>
      <c r="R35" s="233"/>
      <c r="S35" s="156"/>
      <c r="T35" s="158" t="s">
        <v>48</v>
      </c>
      <c r="U35" s="163" t="s">
        <v>47</v>
      </c>
      <c r="V35" s="161"/>
      <c r="W35" s="232"/>
      <c r="X35" s="29"/>
      <c r="Y35" s="27" t="s">
        <v>42</v>
      </c>
      <c r="Z35" s="30"/>
      <c r="AA35" s="233"/>
      <c r="AB35" s="156"/>
      <c r="AC35" s="158" t="s">
        <v>48</v>
      </c>
      <c r="AD35" s="253"/>
      <c r="AE35" s="256"/>
      <c r="AF35" s="245"/>
      <c r="AG35" s="259"/>
      <c r="AH35" s="240"/>
      <c r="AI35" s="234"/>
      <c r="AJ35" s="234"/>
      <c r="AK35" s="242"/>
      <c r="AL35" s="245"/>
      <c r="AM35" s="234"/>
      <c r="AN35" s="234"/>
      <c r="AO35" s="236"/>
      <c r="AP35" s="236"/>
      <c r="AQ35" s="238"/>
      <c r="AR35" s="234"/>
      <c r="AS35" s="234"/>
      <c r="AT35" s="228"/>
      <c r="AU35" s="230"/>
      <c r="AW35" s="64"/>
    </row>
    <row r="36" spans="1:49" ht="20.100000000000001" customHeight="1">
      <c r="A36" s="248"/>
      <c r="B36" s="251"/>
      <c r="C36" s="125"/>
      <c r="D36" s="33"/>
      <c r="E36" s="130"/>
      <c r="F36" s="131"/>
      <c r="G36" s="131"/>
      <c r="H36" s="131"/>
      <c r="I36" s="132"/>
      <c r="J36" s="125"/>
      <c r="K36" s="33"/>
      <c r="L36" s="149">
        <f>(COUNTIF(N34,"○"))</f>
        <v>0</v>
      </c>
      <c r="M36" s="161"/>
      <c r="N36" s="232"/>
      <c r="O36" s="29"/>
      <c r="P36" s="27" t="s">
        <v>42</v>
      </c>
      <c r="Q36" s="30"/>
      <c r="R36" s="233"/>
      <c r="S36" s="151"/>
      <c r="T36" s="153">
        <f>(COUNTIF(R34,"○"))</f>
        <v>0</v>
      </c>
      <c r="U36" s="149">
        <f>(COUNTIF(W34,"○"))</f>
        <v>0</v>
      </c>
      <c r="V36" s="161"/>
      <c r="W36" s="232"/>
      <c r="X36" s="29"/>
      <c r="Y36" s="27" t="s">
        <v>42</v>
      </c>
      <c r="Z36" s="30"/>
      <c r="AA36" s="233"/>
      <c r="AB36" s="151"/>
      <c r="AC36" s="153">
        <f>(COUNTIF(AA34,"○"))</f>
        <v>0</v>
      </c>
      <c r="AD36" s="253"/>
      <c r="AE36" s="256"/>
      <c r="AF36" s="245"/>
      <c r="AG36" s="259"/>
      <c r="AH36" s="240"/>
      <c r="AI36" s="234"/>
      <c r="AJ36" s="234"/>
      <c r="AK36" s="242"/>
      <c r="AL36" s="245"/>
      <c r="AM36" s="234"/>
      <c r="AN36" s="234"/>
      <c r="AO36" s="236"/>
      <c r="AP36" s="236"/>
      <c r="AQ36" s="238"/>
      <c r="AR36" s="234"/>
      <c r="AS36" s="234"/>
      <c r="AT36" s="228"/>
      <c r="AU36" s="230"/>
      <c r="AW36" s="64"/>
    </row>
    <row r="37" spans="1:49" ht="20.100000000000001" customHeight="1">
      <c r="A37" s="262"/>
      <c r="B37" s="32" t="s">
        <v>154</v>
      </c>
      <c r="C37" s="125"/>
      <c r="D37" s="33"/>
      <c r="E37" s="133"/>
      <c r="F37" s="134"/>
      <c r="G37" s="134"/>
      <c r="H37" s="134"/>
      <c r="I37" s="135"/>
      <c r="J37" s="125"/>
      <c r="K37" s="33"/>
      <c r="L37" s="162"/>
      <c r="M37" s="147"/>
      <c r="N37" s="126"/>
      <c r="O37" s="34"/>
      <c r="P37" s="34" t="s">
        <v>2</v>
      </c>
      <c r="Q37" s="34"/>
      <c r="R37" s="35"/>
      <c r="S37" s="179"/>
      <c r="T37" s="157"/>
      <c r="U37" s="162"/>
      <c r="V37" s="147"/>
      <c r="W37" s="126"/>
      <c r="X37" s="34"/>
      <c r="Y37" s="34" t="s">
        <v>2</v>
      </c>
      <c r="Z37" s="34"/>
      <c r="AA37" s="35"/>
      <c r="AB37" s="148"/>
      <c r="AC37" s="157"/>
      <c r="AD37" s="263"/>
      <c r="AE37" s="264"/>
      <c r="AF37" s="261"/>
      <c r="AG37" s="265"/>
      <c r="AH37" s="240"/>
      <c r="AI37" s="234"/>
      <c r="AJ37" s="234"/>
      <c r="AK37" s="242"/>
      <c r="AL37" s="261"/>
      <c r="AM37" s="234"/>
      <c r="AN37" s="234"/>
      <c r="AO37" s="236"/>
      <c r="AP37" s="236"/>
      <c r="AQ37" s="238"/>
      <c r="AR37" s="234"/>
      <c r="AS37" s="234"/>
      <c r="AT37" s="228"/>
      <c r="AU37" s="230"/>
      <c r="AW37" s="64"/>
    </row>
    <row r="38" spans="1:49" ht="20.100000000000001" customHeight="1">
      <c r="A38" s="247"/>
      <c r="B38" s="250" t="s">
        <v>141</v>
      </c>
      <c r="C38" s="159" t="s">
        <v>45</v>
      </c>
      <c r="D38" s="160" t="s">
        <v>43</v>
      </c>
      <c r="E38" s="47"/>
      <c r="F38" s="25"/>
      <c r="G38" s="25"/>
      <c r="H38" s="25"/>
      <c r="I38" s="26"/>
      <c r="J38" s="154" t="s">
        <v>44</v>
      </c>
      <c r="K38" s="155" t="s">
        <v>46</v>
      </c>
      <c r="L38" s="14"/>
      <c r="M38" s="14"/>
      <c r="N38" s="142"/>
      <c r="O38" s="128"/>
      <c r="P38" s="128"/>
      <c r="Q38" s="128"/>
      <c r="R38" s="129"/>
      <c r="S38" s="180"/>
      <c r="T38" s="186"/>
      <c r="U38" s="159" t="s">
        <v>45</v>
      </c>
      <c r="V38" s="160" t="s">
        <v>43</v>
      </c>
      <c r="W38" s="47"/>
      <c r="X38" s="25"/>
      <c r="Y38" s="25"/>
      <c r="Z38" s="25"/>
      <c r="AA38" s="26"/>
      <c r="AB38" s="154" t="s">
        <v>44</v>
      </c>
      <c r="AC38" s="167" t="s">
        <v>46</v>
      </c>
      <c r="AD38" s="252" t="e">
        <f t="shared" ref="AD38" si="2">AK38*100+AQ38*10+AU38</f>
        <v>#N/A</v>
      </c>
      <c r="AE38" s="255">
        <v>2</v>
      </c>
      <c r="AF38" s="244">
        <v>3</v>
      </c>
      <c r="AG38" s="258">
        <v>2</v>
      </c>
      <c r="AH38" s="240"/>
      <c r="AI38" s="234"/>
      <c r="AJ38" s="234"/>
      <c r="AK38" s="242"/>
      <c r="AL38" s="244"/>
      <c r="AM38" s="234"/>
      <c r="AN38" s="234"/>
      <c r="AO38" s="236"/>
      <c r="AP38" s="236"/>
      <c r="AQ38" s="238"/>
      <c r="AR38" s="234"/>
      <c r="AS38" s="234"/>
      <c r="AT38" s="228"/>
      <c r="AU38" s="230" t="e">
        <f>RANK(AT38,$AT$9:$AT$23,1)</f>
        <v>#N/A</v>
      </c>
    </row>
    <row r="39" spans="1:49" ht="20.100000000000001" customHeight="1">
      <c r="A39" s="248"/>
      <c r="B39" s="251"/>
      <c r="C39" s="149">
        <f>T34</f>
        <v>0</v>
      </c>
      <c r="D39" s="150">
        <f>F42</f>
        <v>0</v>
      </c>
      <c r="E39" s="232" t="str">
        <f>IF(F42="","",IF(F42=H42,"",IF(F42&lt;H42,"●",IF(F42&gt;H42,"○"))))</f>
        <v/>
      </c>
      <c r="F39" s="29"/>
      <c r="G39" s="27" t="s">
        <v>42</v>
      </c>
      <c r="H39" s="30"/>
      <c r="I39" s="233" t="str">
        <f>IF(F42="","",IF(F42=H42,"",IF(F42&lt;H42,"○",IF(F42&gt;H42,"●"))))</f>
        <v/>
      </c>
      <c r="J39" s="151">
        <f>H42</f>
        <v>0</v>
      </c>
      <c r="K39" s="152">
        <f>L34</f>
        <v>0</v>
      </c>
      <c r="L39" s="15"/>
      <c r="M39" s="15"/>
      <c r="N39" s="130"/>
      <c r="O39" s="131"/>
      <c r="P39" s="131"/>
      <c r="Q39" s="131"/>
      <c r="R39" s="132"/>
      <c r="S39" s="125"/>
      <c r="T39" s="187"/>
      <c r="U39" s="149">
        <f>'1日目入力'!T31</f>
        <v>0</v>
      </c>
      <c r="V39" s="150">
        <f>X42</f>
        <v>0</v>
      </c>
      <c r="W39" s="232" t="str">
        <f>IF(X42="","",IF(X42=Z42,"",IF(X42&lt;Z42,"●",IF(X42&gt;Z42,"○"))))</f>
        <v/>
      </c>
      <c r="X39" s="29"/>
      <c r="Y39" s="27" t="s">
        <v>42</v>
      </c>
      <c r="Z39" s="30"/>
      <c r="AA39" s="233" t="str">
        <f>IF(X42="","",IF(X42=Z42,"",IF(X42&lt;Z42,"○",IF(X42&gt;Z42,"●"))))</f>
        <v/>
      </c>
      <c r="AB39" s="151">
        <f>Z42</f>
        <v>0</v>
      </c>
      <c r="AC39" s="168">
        <f>'1日目入力'!V31</f>
        <v>0</v>
      </c>
      <c r="AD39" s="253"/>
      <c r="AE39" s="256"/>
      <c r="AF39" s="245"/>
      <c r="AG39" s="259"/>
      <c r="AH39" s="240"/>
      <c r="AI39" s="234"/>
      <c r="AJ39" s="234"/>
      <c r="AK39" s="242"/>
      <c r="AL39" s="245"/>
      <c r="AM39" s="234"/>
      <c r="AN39" s="234"/>
      <c r="AO39" s="236"/>
      <c r="AP39" s="236"/>
      <c r="AQ39" s="238"/>
      <c r="AR39" s="234"/>
      <c r="AS39" s="234"/>
      <c r="AT39" s="228"/>
      <c r="AU39" s="230"/>
    </row>
    <row r="40" spans="1:49" ht="20.100000000000001" customHeight="1">
      <c r="A40" s="248"/>
      <c r="B40" s="251"/>
      <c r="C40" s="163" t="s">
        <v>47</v>
      </c>
      <c r="D40" s="161"/>
      <c r="E40" s="232"/>
      <c r="F40" s="29"/>
      <c r="G40" s="27" t="s">
        <v>42</v>
      </c>
      <c r="H40" s="30"/>
      <c r="I40" s="233"/>
      <c r="J40" s="156"/>
      <c r="K40" s="170" t="s">
        <v>48</v>
      </c>
      <c r="L40" s="15"/>
      <c r="M40" s="15"/>
      <c r="N40" s="130"/>
      <c r="O40" s="131"/>
      <c r="P40" s="131"/>
      <c r="Q40" s="131"/>
      <c r="R40" s="132"/>
      <c r="S40" s="125"/>
      <c r="T40" s="187"/>
      <c r="U40" s="163" t="s">
        <v>47</v>
      </c>
      <c r="V40" s="161"/>
      <c r="W40" s="232"/>
      <c r="X40" s="29"/>
      <c r="Y40" s="27" t="s">
        <v>42</v>
      </c>
      <c r="Z40" s="30"/>
      <c r="AA40" s="233"/>
      <c r="AB40" s="156"/>
      <c r="AC40" s="158" t="s">
        <v>48</v>
      </c>
      <c r="AD40" s="253"/>
      <c r="AE40" s="256"/>
      <c r="AF40" s="245"/>
      <c r="AG40" s="259"/>
      <c r="AH40" s="240"/>
      <c r="AI40" s="234"/>
      <c r="AJ40" s="234"/>
      <c r="AK40" s="242"/>
      <c r="AL40" s="245"/>
      <c r="AM40" s="234"/>
      <c r="AN40" s="234"/>
      <c r="AO40" s="236"/>
      <c r="AP40" s="236"/>
      <c r="AQ40" s="238"/>
      <c r="AR40" s="234"/>
      <c r="AS40" s="234"/>
      <c r="AT40" s="228"/>
      <c r="AU40" s="230"/>
    </row>
    <row r="41" spans="1:49" ht="20.100000000000001" customHeight="1">
      <c r="A41" s="248"/>
      <c r="B41" s="251"/>
      <c r="C41" s="149">
        <f>(COUNTIF(E39,"○"))</f>
        <v>0</v>
      </c>
      <c r="D41" s="161"/>
      <c r="E41" s="232"/>
      <c r="F41" s="29"/>
      <c r="G41" s="27" t="s">
        <v>42</v>
      </c>
      <c r="H41" s="30"/>
      <c r="I41" s="233"/>
      <c r="J41" s="151"/>
      <c r="K41" s="171">
        <f>(COUNTIF(I39,"○"))</f>
        <v>0</v>
      </c>
      <c r="L41" s="15"/>
      <c r="M41" s="15"/>
      <c r="N41" s="130"/>
      <c r="O41" s="131"/>
      <c r="P41" s="131"/>
      <c r="Q41" s="131"/>
      <c r="R41" s="132"/>
      <c r="S41" s="125"/>
      <c r="T41" s="188"/>
      <c r="U41" s="149">
        <f>(COUNTIF(W39,"○"))</f>
        <v>0</v>
      </c>
      <c r="V41" s="161"/>
      <c r="W41" s="232"/>
      <c r="X41" s="29"/>
      <c r="Y41" s="27" t="s">
        <v>42</v>
      </c>
      <c r="Z41" s="30"/>
      <c r="AA41" s="233"/>
      <c r="AB41" s="151"/>
      <c r="AC41" s="153">
        <f>(COUNTIF(AA39,"○"))</f>
        <v>0</v>
      </c>
      <c r="AD41" s="253"/>
      <c r="AE41" s="256"/>
      <c r="AF41" s="245"/>
      <c r="AG41" s="259"/>
      <c r="AH41" s="240"/>
      <c r="AI41" s="234"/>
      <c r="AJ41" s="234"/>
      <c r="AK41" s="242"/>
      <c r="AL41" s="245"/>
      <c r="AM41" s="234"/>
      <c r="AN41" s="234"/>
      <c r="AO41" s="236"/>
      <c r="AP41" s="236"/>
      <c r="AQ41" s="238"/>
      <c r="AR41" s="234"/>
      <c r="AS41" s="234"/>
      <c r="AT41" s="228"/>
      <c r="AU41" s="230"/>
    </row>
    <row r="42" spans="1:49" ht="20.100000000000001" customHeight="1">
      <c r="A42" s="262"/>
      <c r="B42" s="32" t="s">
        <v>142</v>
      </c>
      <c r="C42" s="162"/>
      <c r="D42" s="147"/>
      <c r="E42" s="126"/>
      <c r="F42" s="34"/>
      <c r="G42" s="34" t="s">
        <v>2</v>
      </c>
      <c r="H42" s="34"/>
      <c r="I42" s="35"/>
      <c r="J42" s="148"/>
      <c r="K42" s="172"/>
      <c r="L42" s="15"/>
      <c r="M42" s="15"/>
      <c r="N42" s="133"/>
      <c r="O42" s="134"/>
      <c r="P42" s="134"/>
      <c r="Q42" s="134"/>
      <c r="R42" s="135"/>
      <c r="S42" s="189"/>
      <c r="T42" s="190"/>
      <c r="U42" s="162"/>
      <c r="V42" s="147"/>
      <c r="W42" s="126"/>
      <c r="X42" s="34"/>
      <c r="Y42" s="34" t="s">
        <v>2</v>
      </c>
      <c r="Z42" s="34"/>
      <c r="AA42" s="35"/>
      <c r="AB42" s="179"/>
      <c r="AC42" s="157"/>
      <c r="AD42" s="263"/>
      <c r="AE42" s="264"/>
      <c r="AF42" s="261"/>
      <c r="AG42" s="265"/>
      <c r="AH42" s="240"/>
      <c r="AI42" s="234"/>
      <c r="AJ42" s="234"/>
      <c r="AK42" s="242"/>
      <c r="AL42" s="261"/>
      <c r="AM42" s="234"/>
      <c r="AN42" s="234"/>
      <c r="AO42" s="236"/>
      <c r="AP42" s="236"/>
      <c r="AQ42" s="238"/>
      <c r="AR42" s="234"/>
      <c r="AS42" s="234"/>
      <c r="AT42" s="228"/>
      <c r="AU42" s="230"/>
    </row>
    <row r="43" spans="1:49" ht="20.100000000000001" customHeight="1">
      <c r="A43" s="247"/>
      <c r="B43" s="250" t="s">
        <v>149</v>
      </c>
      <c r="C43" s="159" t="s">
        <v>45</v>
      </c>
      <c r="D43" s="160" t="s">
        <v>43</v>
      </c>
      <c r="E43" s="47"/>
      <c r="F43" s="25"/>
      <c r="G43" s="25"/>
      <c r="H43" s="25"/>
      <c r="I43" s="26"/>
      <c r="J43" s="154" t="s">
        <v>44</v>
      </c>
      <c r="K43" s="155" t="s">
        <v>46</v>
      </c>
      <c r="L43" s="159" t="s">
        <v>45</v>
      </c>
      <c r="M43" s="160" t="s">
        <v>43</v>
      </c>
      <c r="N43" s="47"/>
      <c r="O43" s="25"/>
      <c r="P43" s="25"/>
      <c r="Q43" s="25"/>
      <c r="R43" s="26"/>
      <c r="S43" s="154" t="s">
        <v>44</v>
      </c>
      <c r="T43" s="155" t="s">
        <v>46</v>
      </c>
      <c r="U43" s="14"/>
      <c r="V43" s="18"/>
      <c r="W43" s="142"/>
      <c r="X43" s="128"/>
      <c r="Y43" s="128"/>
      <c r="Z43" s="128"/>
      <c r="AA43" s="129"/>
      <c r="AB43" s="180"/>
      <c r="AC43" s="181"/>
      <c r="AD43" s="252" t="e">
        <f t="shared" ref="AD43" si="3">AK43*100+AQ43*10+AU43</f>
        <v>#N/A</v>
      </c>
      <c r="AE43" s="255">
        <v>2</v>
      </c>
      <c r="AF43" s="244">
        <v>4</v>
      </c>
      <c r="AG43" s="258">
        <v>1</v>
      </c>
      <c r="AH43" s="240"/>
      <c r="AI43" s="234"/>
      <c r="AJ43" s="234"/>
      <c r="AK43" s="242"/>
      <c r="AL43" s="244"/>
      <c r="AM43" s="234"/>
      <c r="AN43" s="234"/>
      <c r="AO43" s="236"/>
      <c r="AP43" s="236"/>
      <c r="AQ43" s="238"/>
      <c r="AR43" s="234"/>
      <c r="AS43" s="234"/>
      <c r="AT43" s="228"/>
      <c r="AU43" s="230" t="e">
        <f>RANK(AT43,$AT$9:$AT$23,1)</f>
        <v>#N/A</v>
      </c>
    </row>
    <row r="44" spans="1:49" ht="20.100000000000001" customHeight="1">
      <c r="A44" s="248"/>
      <c r="B44" s="251"/>
      <c r="C44" s="149">
        <f>AC34</f>
        <v>0</v>
      </c>
      <c r="D44" s="150">
        <f>F47</f>
        <v>0</v>
      </c>
      <c r="E44" s="232" t="str">
        <f>IF(F47="","",IF(F47=H47,"",IF(F47&lt;H47,"●",IF(F47&gt;H47,"○"))))</f>
        <v/>
      </c>
      <c r="F44" s="29"/>
      <c r="G44" s="27" t="s">
        <v>42</v>
      </c>
      <c r="H44" s="30"/>
      <c r="I44" s="233" t="str">
        <f>IF(F47="","",IF(F47=H47,"",IF(F47&lt;H47,"○",IF(F47&gt;H47,"●"))))</f>
        <v/>
      </c>
      <c r="J44" s="151">
        <f>H47</f>
        <v>0</v>
      </c>
      <c r="K44" s="152">
        <f>U34</f>
        <v>0</v>
      </c>
      <c r="L44" s="149">
        <f>AC39</f>
        <v>0</v>
      </c>
      <c r="M44" s="150">
        <f>O47</f>
        <v>0</v>
      </c>
      <c r="N44" s="232" t="str">
        <f>IF(O47="","",IF(O47=Q47,"",IF(O47&lt;Q47,"●",IF(O47&gt;Q47,"○"))))</f>
        <v/>
      </c>
      <c r="O44" s="29"/>
      <c r="P44" s="27" t="s">
        <v>42</v>
      </c>
      <c r="Q44" s="30"/>
      <c r="R44" s="233" t="str">
        <f>IF(O47="","",IF(O47=Q47,"",IF(O47&lt;Q47,"○",IF(O47&gt;Q47,"●"))))</f>
        <v/>
      </c>
      <c r="S44" s="151">
        <f>Q47</f>
        <v>0</v>
      </c>
      <c r="T44" s="152">
        <f>U39</f>
        <v>0</v>
      </c>
      <c r="U44" s="15"/>
      <c r="V44" s="15"/>
      <c r="W44" s="130"/>
      <c r="X44" s="131"/>
      <c r="Y44" s="131"/>
      <c r="Z44" s="131"/>
      <c r="AA44" s="132"/>
      <c r="AB44" s="125"/>
      <c r="AC44" s="182"/>
      <c r="AD44" s="253"/>
      <c r="AE44" s="256"/>
      <c r="AF44" s="245"/>
      <c r="AG44" s="259"/>
      <c r="AH44" s="240"/>
      <c r="AI44" s="234"/>
      <c r="AJ44" s="234"/>
      <c r="AK44" s="242"/>
      <c r="AL44" s="245"/>
      <c r="AM44" s="234"/>
      <c r="AN44" s="234"/>
      <c r="AO44" s="236"/>
      <c r="AP44" s="236"/>
      <c r="AQ44" s="238"/>
      <c r="AR44" s="234"/>
      <c r="AS44" s="234"/>
      <c r="AT44" s="228"/>
      <c r="AU44" s="230"/>
    </row>
    <row r="45" spans="1:49" ht="20.100000000000001" customHeight="1">
      <c r="A45" s="248"/>
      <c r="B45" s="251"/>
      <c r="C45" s="163" t="s">
        <v>47</v>
      </c>
      <c r="D45" s="161"/>
      <c r="E45" s="232"/>
      <c r="F45" s="29"/>
      <c r="G45" s="27" t="s">
        <v>42</v>
      </c>
      <c r="H45" s="30"/>
      <c r="I45" s="233"/>
      <c r="J45" s="156"/>
      <c r="K45" s="158" t="s">
        <v>48</v>
      </c>
      <c r="L45" s="163" t="s">
        <v>47</v>
      </c>
      <c r="M45" s="173"/>
      <c r="N45" s="232"/>
      <c r="O45" s="29"/>
      <c r="P45" s="27" t="s">
        <v>42</v>
      </c>
      <c r="Q45" s="30"/>
      <c r="R45" s="233"/>
      <c r="S45" s="156"/>
      <c r="T45" s="170" t="s">
        <v>48</v>
      </c>
      <c r="U45" s="15"/>
      <c r="V45" s="15"/>
      <c r="W45" s="130"/>
      <c r="X45" s="131"/>
      <c r="Y45" s="131"/>
      <c r="Z45" s="131"/>
      <c r="AA45" s="132"/>
      <c r="AB45" s="125"/>
      <c r="AC45" s="182"/>
      <c r="AD45" s="253"/>
      <c r="AE45" s="256"/>
      <c r="AF45" s="245"/>
      <c r="AG45" s="259"/>
      <c r="AH45" s="240"/>
      <c r="AI45" s="234"/>
      <c r="AJ45" s="234"/>
      <c r="AK45" s="242"/>
      <c r="AL45" s="245"/>
      <c r="AM45" s="234"/>
      <c r="AN45" s="234"/>
      <c r="AO45" s="236"/>
      <c r="AP45" s="236"/>
      <c r="AQ45" s="238"/>
      <c r="AR45" s="234"/>
      <c r="AS45" s="234"/>
      <c r="AT45" s="228"/>
      <c r="AU45" s="230"/>
    </row>
    <row r="46" spans="1:49" ht="20.100000000000001" customHeight="1">
      <c r="A46" s="248"/>
      <c r="B46" s="251"/>
      <c r="C46" s="149">
        <f>(COUNTIF(E44,"○"))</f>
        <v>0</v>
      </c>
      <c r="D46" s="161"/>
      <c r="E46" s="232"/>
      <c r="F46" s="29"/>
      <c r="G46" s="27" t="s">
        <v>42</v>
      </c>
      <c r="H46" s="30"/>
      <c r="I46" s="233"/>
      <c r="J46" s="151"/>
      <c r="K46" s="153">
        <f>(COUNTIF(I44,"○"))</f>
        <v>0</v>
      </c>
      <c r="L46" s="149">
        <f>(COUNTIF(N44,"○"))</f>
        <v>0</v>
      </c>
      <c r="M46" s="173"/>
      <c r="N46" s="232"/>
      <c r="O46" s="29"/>
      <c r="P46" s="27" t="s">
        <v>42</v>
      </c>
      <c r="Q46" s="30"/>
      <c r="R46" s="233"/>
      <c r="S46" s="151"/>
      <c r="T46" s="171">
        <f>(COUNTIF(R44,"○"))</f>
        <v>0</v>
      </c>
      <c r="U46" s="15"/>
      <c r="V46" s="15"/>
      <c r="W46" s="130"/>
      <c r="X46" s="131"/>
      <c r="Y46" s="131"/>
      <c r="Z46" s="131"/>
      <c r="AA46" s="132"/>
      <c r="AB46" s="125"/>
      <c r="AC46" s="183"/>
      <c r="AD46" s="253"/>
      <c r="AE46" s="256"/>
      <c r="AF46" s="245"/>
      <c r="AG46" s="259"/>
      <c r="AH46" s="240"/>
      <c r="AI46" s="234"/>
      <c r="AJ46" s="234"/>
      <c r="AK46" s="242"/>
      <c r="AL46" s="245"/>
      <c r="AM46" s="234"/>
      <c r="AN46" s="234"/>
      <c r="AO46" s="236"/>
      <c r="AP46" s="236"/>
      <c r="AQ46" s="238"/>
      <c r="AR46" s="234"/>
      <c r="AS46" s="234"/>
      <c r="AT46" s="228"/>
      <c r="AU46" s="230"/>
    </row>
    <row r="47" spans="1:49" ht="20.100000000000001" customHeight="1" thickBot="1">
      <c r="A47" s="249"/>
      <c r="B47" s="36" t="s">
        <v>150</v>
      </c>
      <c r="C47" s="174"/>
      <c r="D47" s="175"/>
      <c r="E47" s="39"/>
      <c r="F47" s="37"/>
      <c r="G47" s="37" t="s">
        <v>2</v>
      </c>
      <c r="H47" s="37"/>
      <c r="I47" s="38"/>
      <c r="J47" s="176"/>
      <c r="K47" s="177"/>
      <c r="L47" s="174"/>
      <c r="M47" s="175"/>
      <c r="N47" s="39"/>
      <c r="O47" s="37"/>
      <c r="P47" s="37" t="s">
        <v>2</v>
      </c>
      <c r="Q47" s="37"/>
      <c r="R47" s="38"/>
      <c r="S47" s="176"/>
      <c r="T47" s="178"/>
      <c r="U47" s="20"/>
      <c r="V47" s="20"/>
      <c r="W47" s="143"/>
      <c r="X47" s="144"/>
      <c r="Y47" s="144"/>
      <c r="Z47" s="144"/>
      <c r="AA47" s="145"/>
      <c r="AB47" s="184"/>
      <c r="AC47" s="185"/>
      <c r="AD47" s="254"/>
      <c r="AE47" s="257"/>
      <c r="AF47" s="246"/>
      <c r="AG47" s="260"/>
      <c r="AH47" s="241"/>
      <c r="AI47" s="235"/>
      <c r="AJ47" s="235"/>
      <c r="AK47" s="243"/>
      <c r="AL47" s="246"/>
      <c r="AM47" s="235"/>
      <c r="AN47" s="235"/>
      <c r="AO47" s="237"/>
      <c r="AP47" s="237"/>
      <c r="AQ47" s="239"/>
      <c r="AR47" s="235"/>
      <c r="AS47" s="235"/>
      <c r="AT47" s="229"/>
      <c r="AU47" s="231"/>
    </row>
    <row r="48" spans="1:49" ht="42">
      <c r="A48" s="46"/>
      <c r="B48" s="40"/>
      <c r="C48" s="15"/>
      <c r="D48" s="33"/>
      <c r="E48" s="34"/>
      <c r="F48" s="34"/>
      <c r="G48" s="34"/>
      <c r="H48" s="34"/>
      <c r="I48" s="34"/>
      <c r="J48" s="19"/>
      <c r="K48" s="19"/>
      <c r="L48" s="15"/>
      <c r="M48" s="19"/>
      <c r="N48" s="41"/>
      <c r="O48" s="34"/>
      <c r="P48" s="34"/>
      <c r="Q48" s="34"/>
      <c r="R48" s="27"/>
      <c r="S48" s="15"/>
      <c r="T48" s="15"/>
      <c r="U48" s="15"/>
      <c r="V48" s="15"/>
      <c r="W48" s="48"/>
      <c r="X48" s="48"/>
      <c r="Y48" s="48"/>
      <c r="Z48" s="48"/>
      <c r="AA48" s="48"/>
      <c r="AB48" s="48"/>
      <c r="AC48" s="15"/>
      <c r="AD48" s="15"/>
      <c r="AE48" s="27"/>
      <c r="AF48" s="27"/>
      <c r="AG48" s="15"/>
      <c r="AH48" s="27"/>
      <c r="AI48" s="27"/>
      <c r="AJ48" s="27"/>
      <c r="AK48" s="205"/>
      <c r="AL48" s="27"/>
      <c r="AM48" s="27"/>
      <c r="AN48" s="27"/>
      <c r="AO48" s="195"/>
      <c r="AP48" s="42"/>
      <c r="AQ48" s="209"/>
      <c r="AR48" s="27"/>
      <c r="AS48" s="27"/>
      <c r="AT48" s="31"/>
      <c r="AU48" s="205"/>
    </row>
    <row r="50" spans="1:49" ht="28.5">
      <c r="A50" s="269" t="s">
        <v>60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136"/>
    </row>
    <row r="51" spans="1:49" ht="21">
      <c r="A51" s="270" t="s">
        <v>54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137"/>
    </row>
    <row r="52" spans="1:49" ht="21">
      <c r="A52" s="223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137"/>
    </row>
    <row r="53" spans="1:49" ht="21">
      <c r="A53" s="223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137"/>
    </row>
    <row r="54" spans="1:49" ht="30" customHeight="1">
      <c r="A54" s="46"/>
      <c r="B54" s="40"/>
      <c r="C54" s="15"/>
      <c r="D54" s="33"/>
      <c r="E54" s="34"/>
      <c r="F54" s="34"/>
      <c r="G54" s="34"/>
      <c r="H54" s="34"/>
      <c r="I54" s="34"/>
      <c r="J54" s="19"/>
      <c r="K54" s="19"/>
      <c r="L54" s="15"/>
      <c r="M54" s="19"/>
      <c r="N54" s="41"/>
      <c r="O54" s="34"/>
      <c r="P54" s="34"/>
      <c r="Q54" s="34"/>
      <c r="R54" s="27"/>
      <c r="S54" s="15"/>
      <c r="T54" s="15"/>
      <c r="U54" s="15"/>
      <c r="V54" s="15"/>
      <c r="W54" s="48"/>
      <c r="X54" s="48"/>
      <c r="Y54" s="48"/>
      <c r="Z54" s="48"/>
      <c r="AA54" s="48"/>
      <c r="AB54" s="48"/>
      <c r="AC54" s="15"/>
      <c r="AD54" s="15"/>
      <c r="AE54" s="27"/>
      <c r="AF54" s="27"/>
      <c r="AG54" s="15"/>
      <c r="AH54" s="27"/>
      <c r="AI54" s="27"/>
      <c r="AJ54" s="27"/>
      <c r="AK54" s="205"/>
      <c r="AL54" s="27"/>
      <c r="AM54" s="27"/>
      <c r="AN54" s="27"/>
      <c r="AO54" s="195"/>
      <c r="AP54" s="42"/>
      <c r="AQ54" s="209"/>
      <c r="AR54" s="27"/>
      <c r="AS54" s="27"/>
      <c r="AT54" s="212" t="s">
        <v>57</v>
      </c>
      <c r="AU54" s="205"/>
    </row>
    <row r="55" spans="1:49" ht="31.5" thickBot="1">
      <c r="A55" s="197" t="s">
        <v>112</v>
      </c>
      <c r="B55" s="43"/>
      <c r="C55" s="44"/>
      <c r="D55" s="44"/>
      <c r="E55" s="43"/>
      <c r="F55" s="43"/>
      <c r="G55" s="43"/>
      <c r="H55" s="43"/>
      <c r="I55" s="43"/>
      <c r="J55" s="44"/>
      <c r="K55" s="44"/>
      <c r="L55" s="44"/>
      <c r="M55" s="44"/>
      <c r="N55" s="43"/>
      <c r="O55" s="43"/>
      <c r="P55" s="43"/>
      <c r="Q55" s="43"/>
      <c r="R55" s="43"/>
      <c r="S55" s="44"/>
      <c r="T55" s="44"/>
      <c r="U55" s="44"/>
      <c r="V55" s="44"/>
      <c r="W55" s="43"/>
      <c r="X55" s="43"/>
      <c r="Y55" s="43"/>
      <c r="Z55" s="43"/>
      <c r="AA55" s="43"/>
      <c r="AB55" s="44"/>
      <c r="AC55" s="44"/>
      <c r="AD55" s="44"/>
      <c r="AE55" s="43"/>
      <c r="AF55" s="43"/>
      <c r="AG55" s="44"/>
      <c r="AH55" s="43"/>
      <c r="AI55" s="43"/>
      <c r="AJ55" s="43"/>
      <c r="AK55" s="206"/>
      <c r="AL55" s="43"/>
      <c r="AM55" s="43"/>
      <c r="AN55" s="43"/>
      <c r="AO55" s="194"/>
      <c r="AP55" s="44"/>
      <c r="AQ55" s="206"/>
      <c r="AR55" s="43"/>
      <c r="AS55" s="43"/>
      <c r="AT55" s="43"/>
      <c r="AU55" s="206"/>
    </row>
    <row r="56" spans="1:49" ht="17.25">
      <c r="A56" s="45" t="s">
        <v>3</v>
      </c>
      <c r="B56" s="23" t="s">
        <v>0</v>
      </c>
      <c r="C56" s="164"/>
      <c r="D56" s="165"/>
      <c r="E56" s="266" t="str">
        <f>B57</f>
        <v>あすなろ</v>
      </c>
      <c r="F56" s="267"/>
      <c r="G56" s="267"/>
      <c r="H56" s="267"/>
      <c r="I56" s="268"/>
      <c r="J56" s="164"/>
      <c r="K56" s="165"/>
      <c r="L56" s="17"/>
      <c r="M56" s="146"/>
      <c r="N56" s="266" t="str">
        <f>B62</f>
        <v>みつわ台</v>
      </c>
      <c r="O56" s="267"/>
      <c r="P56" s="267"/>
      <c r="Q56" s="267"/>
      <c r="R56" s="268"/>
      <c r="S56" s="138"/>
      <c r="T56" s="21"/>
      <c r="U56" s="22"/>
      <c r="V56" s="21"/>
      <c r="W56" s="266" t="str">
        <f>B67</f>
        <v>富士吉田</v>
      </c>
      <c r="X56" s="267"/>
      <c r="Y56" s="267"/>
      <c r="Z56" s="267"/>
      <c r="AA56" s="268"/>
      <c r="AB56" s="138"/>
      <c r="AC56" s="166"/>
      <c r="AD56" s="169" t="s">
        <v>4</v>
      </c>
      <c r="AE56" s="141" t="s">
        <v>5</v>
      </c>
      <c r="AF56" s="139" t="s">
        <v>6</v>
      </c>
      <c r="AG56" s="140" t="s">
        <v>7</v>
      </c>
      <c r="AH56" s="191" t="s">
        <v>8</v>
      </c>
      <c r="AI56" s="192" t="s">
        <v>9</v>
      </c>
      <c r="AJ56" s="139" t="s">
        <v>49</v>
      </c>
      <c r="AK56" s="207" t="s">
        <v>51</v>
      </c>
      <c r="AL56" s="139" t="s">
        <v>10</v>
      </c>
      <c r="AM56" s="192" t="s">
        <v>11</v>
      </c>
      <c r="AN56" s="192" t="s">
        <v>12</v>
      </c>
      <c r="AO56" s="192" t="s">
        <v>13</v>
      </c>
      <c r="AP56" s="139" t="s">
        <v>50</v>
      </c>
      <c r="AQ56" s="210" t="s">
        <v>52</v>
      </c>
      <c r="AR56" s="192" t="s">
        <v>14</v>
      </c>
      <c r="AS56" s="192" t="s">
        <v>15</v>
      </c>
      <c r="AT56" s="193" t="s">
        <v>16</v>
      </c>
      <c r="AU56" s="211" t="s">
        <v>53</v>
      </c>
    </row>
    <row r="57" spans="1:49" ht="20.100000000000001" customHeight="1">
      <c r="A57" s="247"/>
      <c r="B57" s="250" t="s">
        <v>151</v>
      </c>
      <c r="C57" s="16"/>
      <c r="D57" s="24"/>
      <c r="E57" s="127"/>
      <c r="F57" s="128"/>
      <c r="G57" s="128"/>
      <c r="H57" s="128"/>
      <c r="I57" s="129"/>
      <c r="J57" s="16"/>
      <c r="K57" s="24"/>
      <c r="L57" s="159" t="s">
        <v>45</v>
      </c>
      <c r="M57" s="160" t="s">
        <v>43</v>
      </c>
      <c r="N57" s="47"/>
      <c r="O57" s="25"/>
      <c r="P57" s="25"/>
      <c r="Q57" s="25"/>
      <c r="R57" s="26"/>
      <c r="S57" s="154" t="s">
        <v>44</v>
      </c>
      <c r="T57" s="155" t="s">
        <v>46</v>
      </c>
      <c r="U57" s="159" t="s">
        <v>45</v>
      </c>
      <c r="V57" s="160" t="s">
        <v>43</v>
      </c>
      <c r="W57" s="47"/>
      <c r="X57" s="25"/>
      <c r="Y57" s="25"/>
      <c r="Z57" s="25"/>
      <c r="AA57" s="26"/>
      <c r="AB57" s="154" t="s">
        <v>44</v>
      </c>
      <c r="AC57" s="167" t="s">
        <v>46</v>
      </c>
      <c r="AD57" s="252" t="e">
        <f>AK57*100+AQ57*10+AU57</f>
        <v>#N/A</v>
      </c>
      <c r="AE57" s="255">
        <v>2</v>
      </c>
      <c r="AF57" s="244">
        <v>2</v>
      </c>
      <c r="AG57" s="258">
        <v>3</v>
      </c>
      <c r="AH57" s="240"/>
      <c r="AI57" s="234"/>
      <c r="AJ57" s="234"/>
      <c r="AK57" s="242"/>
      <c r="AL57" s="244"/>
      <c r="AM57" s="234"/>
      <c r="AN57" s="234"/>
      <c r="AO57" s="236"/>
      <c r="AP57" s="236"/>
      <c r="AQ57" s="238"/>
      <c r="AR57" s="234"/>
      <c r="AS57" s="234"/>
      <c r="AT57" s="228"/>
      <c r="AU57" s="230" t="e">
        <f>RANK(AT57,$AT$9:$AT$23,1)</f>
        <v>#N/A</v>
      </c>
      <c r="AW57" s="64"/>
    </row>
    <row r="58" spans="1:49" ht="20.100000000000001" customHeight="1">
      <c r="A58" s="248"/>
      <c r="B58" s="251"/>
      <c r="C58" s="16"/>
      <c r="D58" s="16"/>
      <c r="E58" s="130"/>
      <c r="F58" s="131"/>
      <c r="G58" s="131"/>
      <c r="H58" s="131"/>
      <c r="I58" s="132"/>
      <c r="J58" s="16"/>
      <c r="K58" s="16"/>
      <c r="L58" s="149">
        <f>'1日目入力'!H55</f>
        <v>0</v>
      </c>
      <c r="M58" s="150">
        <f>O61</f>
        <v>0</v>
      </c>
      <c r="N58" s="232" t="str">
        <f>IF(O61="","",IF(O61=Q61,"",IF(O61&lt;Q61,"●",IF(O61&gt;Q61,"○"))))</f>
        <v/>
      </c>
      <c r="O58" s="29"/>
      <c r="P58" s="27" t="s">
        <v>42</v>
      </c>
      <c r="Q58" s="30"/>
      <c r="R58" s="233" t="str">
        <f>IF(O61="","",IF(O61=Q61,"",IF(O61&lt;Q61,"○",IF(O61&gt;Q61,"●"))))</f>
        <v/>
      </c>
      <c r="S58" s="151">
        <f>Q61</f>
        <v>0</v>
      </c>
      <c r="T58" s="152">
        <f>'1日目入力'!J55</f>
        <v>0</v>
      </c>
      <c r="U58" s="149">
        <f>'1日目入力'!AF55</f>
        <v>0</v>
      </c>
      <c r="V58" s="150">
        <f>X61</f>
        <v>0</v>
      </c>
      <c r="W58" s="232" t="str">
        <f>IF(X61="","",IF(X61=Z61,"",IF(X61&lt;Z61,"●",IF(X61&gt;Z61,"○"))))</f>
        <v/>
      </c>
      <c r="X58" s="29"/>
      <c r="Y58" s="27" t="s">
        <v>42</v>
      </c>
      <c r="Z58" s="30"/>
      <c r="AA58" s="233" t="str">
        <f>IF(X61="","",IF(X61=Z61,"",IF(X61&lt;Z61,"○",IF(X61&gt;Z61,"●"))))</f>
        <v/>
      </c>
      <c r="AB58" s="151">
        <f>Z61</f>
        <v>0</v>
      </c>
      <c r="AC58" s="168">
        <f>'1日目入力'!AH55</f>
        <v>0</v>
      </c>
      <c r="AD58" s="253"/>
      <c r="AE58" s="256"/>
      <c r="AF58" s="245"/>
      <c r="AG58" s="259"/>
      <c r="AH58" s="240"/>
      <c r="AI58" s="234"/>
      <c r="AJ58" s="234"/>
      <c r="AK58" s="242"/>
      <c r="AL58" s="245"/>
      <c r="AM58" s="234"/>
      <c r="AN58" s="234"/>
      <c r="AO58" s="236"/>
      <c r="AP58" s="236"/>
      <c r="AQ58" s="238"/>
      <c r="AR58" s="234"/>
      <c r="AS58" s="234"/>
      <c r="AT58" s="228"/>
      <c r="AU58" s="230"/>
      <c r="AW58" s="64"/>
    </row>
    <row r="59" spans="1:49" ht="20.100000000000001" customHeight="1">
      <c r="A59" s="248"/>
      <c r="B59" s="251"/>
      <c r="C59" s="125"/>
      <c r="D59" s="16"/>
      <c r="E59" s="130"/>
      <c r="F59" s="131"/>
      <c r="G59" s="131"/>
      <c r="H59" s="131"/>
      <c r="I59" s="132"/>
      <c r="J59" s="125"/>
      <c r="K59" s="16"/>
      <c r="L59" s="163" t="s">
        <v>47</v>
      </c>
      <c r="M59" s="161"/>
      <c r="N59" s="232"/>
      <c r="O59" s="29"/>
      <c r="P59" s="27" t="s">
        <v>42</v>
      </c>
      <c r="Q59" s="30"/>
      <c r="R59" s="233"/>
      <c r="S59" s="156"/>
      <c r="T59" s="158" t="s">
        <v>48</v>
      </c>
      <c r="U59" s="163" t="s">
        <v>47</v>
      </c>
      <c r="V59" s="161"/>
      <c r="W59" s="232"/>
      <c r="X59" s="29"/>
      <c r="Y59" s="27" t="s">
        <v>42</v>
      </c>
      <c r="Z59" s="30"/>
      <c r="AA59" s="233"/>
      <c r="AB59" s="156"/>
      <c r="AC59" s="158" t="s">
        <v>48</v>
      </c>
      <c r="AD59" s="253"/>
      <c r="AE59" s="256"/>
      <c r="AF59" s="245"/>
      <c r="AG59" s="259"/>
      <c r="AH59" s="240"/>
      <c r="AI59" s="234"/>
      <c r="AJ59" s="234"/>
      <c r="AK59" s="242"/>
      <c r="AL59" s="245"/>
      <c r="AM59" s="234"/>
      <c r="AN59" s="234"/>
      <c r="AO59" s="236"/>
      <c r="AP59" s="236"/>
      <c r="AQ59" s="238"/>
      <c r="AR59" s="234"/>
      <c r="AS59" s="234"/>
      <c r="AT59" s="228"/>
      <c r="AU59" s="230"/>
      <c r="AW59" s="64"/>
    </row>
    <row r="60" spans="1:49" ht="20.100000000000001" customHeight="1">
      <c r="A60" s="248"/>
      <c r="B60" s="251"/>
      <c r="C60" s="125"/>
      <c r="D60" s="33"/>
      <c r="E60" s="130"/>
      <c r="F60" s="131"/>
      <c r="G60" s="131"/>
      <c r="H60" s="131"/>
      <c r="I60" s="132"/>
      <c r="J60" s="125"/>
      <c r="K60" s="33"/>
      <c r="L60" s="149">
        <f>(COUNTIF(N58,"○"))</f>
        <v>0</v>
      </c>
      <c r="M60" s="161"/>
      <c r="N60" s="232"/>
      <c r="O60" s="29"/>
      <c r="P60" s="27" t="s">
        <v>42</v>
      </c>
      <c r="Q60" s="30"/>
      <c r="R60" s="233"/>
      <c r="S60" s="151"/>
      <c r="T60" s="153">
        <f>(COUNTIF(R58,"○"))</f>
        <v>0</v>
      </c>
      <c r="U60" s="149">
        <f>(COUNTIF(W58,"○"))</f>
        <v>0</v>
      </c>
      <c r="V60" s="161"/>
      <c r="W60" s="232"/>
      <c r="X60" s="29"/>
      <c r="Y60" s="27" t="s">
        <v>42</v>
      </c>
      <c r="Z60" s="30"/>
      <c r="AA60" s="233"/>
      <c r="AB60" s="151"/>
      <c r="AC60" s="153">
        <f>(COUNTIF(AA58,"○"))</f>
        <v>0</v>
      </c>
      <c r="AD60" s="253"/>
      <c r="AE60" s="256"/>
      <c r="AF60" s="245"/>
      <c r="AG60" s="259"/>
      <c r="AH60" s="240"/>
      <c r="AI60" s="234"/>
      <c r="AJ60" s="234"/>
      <c r="AK60" s="242"/>
      <c r="AL60" s="245"/>
      <c r="AM60" s="234"/>
      <c r="AN60" s="234"/>
      <c r="AO60" s="236"/>
      <c r="AP60" s="236"/>
      <c r="AQ60" s="238"/>
      <c r="AR60" s="234"/>
      <c r="AS60" s="234"/>
      <c r="AT60" s="228"/>
      <c r="AU60" s="230"/>
      <c r="AW60" s="64"/>
    </row>
    <row r="61" spans="1:49" ht="20.100000000000001" customHeight="1">
      <c r="A61" s="262"/>
      <c r="B61" s="32" t="s">
        <v>152</v>
      </c>
      <c r="C61" s="125"/>
      <c r="D61" s="33"/>
      <c r="E61" s="133"/>
      <c r="F61" s="134"/>
      <c r="G61" s="134"/>
      <c r="H61" s="134"/>
      <c r="I61" s="135"/>
      <c r="J61" s="125"/>
      <c r="K61" s="33"/>
      <c r="L61" s="162"/>
      <c r="M61" s="147"/>
      <c r="N61" s="126"/>
      <c r="O61" s="34"/>
      <c r="P61" s="34" t="s">
        <v>2</v>
      </c>
      <c r="Q61" s="34"/>
      <c r="R61" s="35"/>
      <c r="S61" s="179"/>
      <c r="T61" s="157"/>
      <c r="U61" s="162"/>
      <c r="V61" s="147"/>
      <c r="W61" s="126"/>
      <c r="X61" s="34"/>
      <c r="Y61" s="34" t="s">
        <v>2</v>
      </c>
      <c r="Z61" s="34"/>
      <c r="AA61" s="35"/>
      <c r="AB61" s="148"/>
      <c r="AC61" s="157"/>
      <c r="AD61" s="263"/>
      <c r="AE61" s="264"/>
      <c r="AF61" s="261"/>
      <c r="AG61" s="265"/>
      <c r="AH61" s="240"/>
      <c r="AI61" s="234"/>
      <c r="AJ61" s="234"/>
      <c r="AK61" s="242"/>
      <c r="AL61" s="261"/>
      <c r="AM61" s="234"/>
      <c r="AN61" s="234"/>
      <c r="AO61" s="236"/>
      <c r="AP61" s="236"/>
      <c r="AQ61" s="238"/>
      <c r="AR61" s="234"/>
      <c r="AS61" s="234"/>
      <c r="AT61" s="228"/>
      <c r="AU61" s="230"/>
      <c r="AW61" s="64"/>
    </row>
    <row r="62" spans="1:49" ht="20.100000000000001" customHeight="1">
      <c r="A62" s="247"/>
      <c r="B62" s="250" t="s">
        <v>131</v>
      </c>
      <c r="C62" s="159" t="s">
        <v>45</v>
      </c>
      <c r="D62" s="160" t="s">
        <v>43</v>
      </c>
      <c r="E62" s="47"/>
      <c r="F62" s="25"/>
      <c r="G62" s="25"/>
      <c r="H62" s="25"/>
      <c r="I62" s="26"/>
      <c r="J62" s="154" t="s">
        <v>44</v>
      </c>
      <c r="K62" s="155" t="s">
        <v>46</v>
      </c>
      <c r="L62" s="14"/>
      <c r="M62" s="14"/>
      <c r="N62" s="142"/>
      <c r="O62" s="128"/>
      <c r="P62" s="128"/>
      <c r="Q62" s="128"/>
      <c r="R62" s="129"/>
      <c r="S62" s="180"/>
      <c r="T62" s="186"/>
      <c r="U62" s="159" t="s">
        <v>45</v>
      </c>
      <c r="V62" s="160" t="s">
        <v>43</v>
      </c>
      <c r="W62" s="47"/>
      <c r="X62" s="25"/>
      <c r="Y62" s="25"/>
      <c r="Z62" s="25"/>
      <c r="AA62" s="26"/>
      <c r="AB62" s="154" t="s">
        <v>44</v>
      </c>
      <c r="AC62" s="167" t="s">
        <v>46</v>
      </c>
      <c r="AD62" s="252" t="e">
        <f t="shared" ref="AD62" si="4">AK62*100+AQ62*10+AU62</f>
        <v>#N/A</v>
      </c>
      <c r="AE62" s="255">
        <v>2</v>
      </c>
      <c r="AF62" s="244">
        <v>3</v>
      </c>
      <c r="AG62" s="258">
        <v>2</v>
      </c>
      <c r="AH62" s="240"/>
      <c r="AI62" s="234"/>
      <c r="AJ62" s="234"/>
      <c r="AK62" s="242"/>
      <c r="AL62" s="244"/>
      <c r="AM62" s="234"/>
      <c r="AN62" s="234"/>
      <c r="AO62" s="236"/>
      <c r="AP62" s="236"/>
      <c r="AQ62" s="238"/>
      <c r="AR62" s="234"/>
      <c r="AS62" s="234"/>
      <c r="AT62" s="228"/>
      <c r="AU62" s="230" t="e">
        <f>RANK(AT62,$AT$9:$AT$23,1)</f>
        <v>#N/A</v>
      </c>
    </row>
    <row r="63" spans="1:49" ht="20.100000000000001" customHeight="1">
      <c r="A63" s="248"/>
      <c r="B63" s="251"/>
      <c r="C63" s="149">
        <f>T58</f>
        <v>0</v>
      </c>
      <c r="D63" s="150">
        <f>F66</f>
        <v>0</v>
      </c>
      <c r="E63" s="232" t="str">
        <f>IF(F66="","",IF(F66=H66,"",IF(F66&lt;H66,"●",IF(F66&gt;H66,"○"))))</f>
        <v/>
      </c>
      <c r="F63" s="29"/>
      <c r="G63" s="27" t="s">
        <v>42</v>
      </c>
      <c r="H63" s="30"/>
      <c r="I63" s="233" t="str">
        <f>IF(F66="","",IF(F66=H66,"",IF(F66&lt;H66,"○",IF(F66&gt;H66,"●"))))</f>
        <v/>
      </c>
      <c r="J63" s="151">
        <f>H66</f>
        <v>0</v>
      </c>
      <c r="K63" s="152">
        <f>L58</f>
        <v>0</v>
      </c>
      <c r="L63" s="15"/>
      <c r="M63" s="15"/>
      <c r="N63" s="130"/>
      <c r="O63" s="131"/>
      <c r="P63" s="131"/>
      <c r="Q63" s="131"/>
      <c r="R63" s="132"/>
      <c r="S63" s="125"/>
      <c r="T63" s="187"/>
      <c r="U63" s="149">
        <f>'1日目入力'!T55</f>
        <v>0</v>
      </c>
      <c r="V63" s="150">
        <f>X66</f>
        <v>0</v>
      </c>
      <c r="W63" s="232" t="str">
        <f>IF(X66="","",IF(X66=Z66,"",IF(X66&lt;Z66,"●",IF(X66&gt;Z66,"○"))))</f>
        <v/>
      </c>
      <c r="X63" s="29"/>
      <c r="Y63" s="27" t="s">
        <v>42</v>
      </c>
      <c r="Z63" s="30"/>
      <c r="AA63" s="233" t="str">
        <f>IF(X66="","",IF(X66=Z66,"",IF(X66&lt;Z66,"○",IF(X66&gt;Z66,"●"))))</f>
        <v/>
      </c>
      <c r="AB63" s="151">
        <f>Z66</f>
        <v>0</v>
      </c>
      <c r="AC63" s="168">
        <f>'1日目入力'!V55</f>
        <v>0</v>
      </c>
      <c r="AD63" s="253"/>
      <c r="AE63" s="256"/>
      <c r="AF63" s="245"/>
      <c r="AG63" s="259"/>
      <c r="AH63" s="240"/>
      <c r="AI63" s="234"/>
      <c r="AJ63" s="234"/>
      <c r="AK63" s="242"/>
      <c r="AL63" s="245"/>
      <c r="AM63" s="234"/>
      <c r="AN63" s="234"/>
      <c r="AO63" s="236"/>
      <c r="AP63" s="236"/>
      <c r="AQ63" s="238"/>
      <c r="AR63" s="234"/>
      <c r="AS63" s="234"/>
      <c r="AT63" s="228"/>
      <c r="AU63" s="230"/>
    </row>
    <row r="64" spans="1:49" ht="20.100000000000001" customHeight="1">
      <c r="A64" s="248"/>
      <c r="B64" s="251"/>
      <c r="C64" s="163" t="s">
        <v>47</v>
      </c>
      <c r="D64" s="161"/>
      <c r="E64" s="232"/>
      <c r="F64" s="29"/>
      <c r="G64" s="27" t="s">
        <v>42</v>
      </c>
      <c r="H64" s="30"/>
      <c r="I64" s="233"/>
      <c r="J64" s="156"/>
      <c r="K64" s="170" t="s">
        <v>48</v>
      </c>
      <c r="L64" s="15"/>
      <c r="M64" s="15"/>
      <c r="N64" s="130"/>
      <c r="O64" s="131"/>
      <c r="P64" s="131"/>
      <c r="Q64" s="131"/>
      <c r="R64" s="132"/>
      <c r="S64" s="125"/>
      <c r="T64" s="187"/>
      <c r="U64" s="163" t="s">
        <v>47</v>
      </c>
      <c r="V64" s="161"/>
      <c r="W64" s="232"/>
      <c r="X64" s="29"/>
      <c r="Y64" s="27" t="s">
        <v>42</v>
      </c>
      <c r="Z64" s="30"/>
      <c r="AA64" s="233"/>
      <c r="AB64" s="156"/>
      <c r="AC64" s="158" t="s">
        <v>48</v>
      </c>
      <c r="AD64" s="253"/>
      <c r="AE64" s="256"/>
      <c r="AF64" s="245"/>
      <c r="AG64" s="259"/>
      <c r="AH64" s="240"/>
      <c r="AI64" s="234"/>
      <c r="AJ64" s="234"/>
      <c r="AK64" s="242"/>
      <c r="AL64" s="245"/>
      <c r="AM64" s="234"/>
      <c r="AN64" s="234"/>
      <c r="AO64" s="236"/>
      <c r="AP64" s="236"/>
      <c r="AQ64" s="238"/>
      <c r="AR64" s="234"/>
      <c r="AS64" s="234"/>
      <c r="AT64" s="228"/>
      <c r="AU64" s="230"/>
    </row>
    <row r="65" spans="1:47" ht="20.100000000000001" customHeight="1">
      <c r="A65" s="248"/>
      <c r="B65" s="251"/>
      <c r="C65" s="149">
        <f>(COUNTIF(E63,"○"))</f>
        <v>0</v>
      </c>
      <c r="D65" s="161"/>
      <c r="E65" s="232"/>
      <c r="F65" s="29"/>
      <c r="G65" s="27" t="s">
        <v>42</v>
      </c>
      <c r="H65" s="30"/>
      <c r="I65" s="233"/>
      <c r="J65" s="151"/>
      <c r="K65" s="171">
        <f>(COUNTIF(I63,"○"))</f>
        <v>0</v>
      </c>
      <c r="L65" s="15"/>
      <c r="M65" s="15"/>
      <c r="N65" s="130"/>
      <c r="O65" s="131"/>
      <c r="P65" s="131"/>
      <c r="Q65" s="131"/>
      <c r="R65" s="132"/>
      <c r="S65" s="125"/>
      <c r="T65" s="188"/>
      <c r="U65" s="149">
        <f>(COUNTIF(W63,"○"))</f>
        <v>0</v>
      </c>
      <c r="V65" s="161"/>
      <c r="W65" s="232"/>
      <c r="X65" s="29"/>
      <c r="Y65" s="27" t="s">
        <v>42</v>
      </c>
      <c r="Z65" s="30"/>
      <c r="AA65" s="233"/>
      <c r="AB65" s="151"/>
      <c r="AC65" s="153">
        <f>(COUNTIF(AA63,"○"))</f>
        <v>0</v>
      </c>
      <c r="AD65" s="253"/>
      <c r="AE65" s="256"/>
      <c r="AF65" s="245"/>
      <c r="AG65" s="259"/>
      <c r="AH65" s="240"/>
      <c r="AI65" s="234"/>
      <c r="AJ65" s="234"/>
      <c r="AK65" s="242"/>
      <c r="AL65" s="245"/>
      <c r="AM65" s="234"/>
      <c r="AN65" s="234"/>
      <c r="AO65" s="236"/>
      <c r="AP65" s="236"/>
      <c r="AQ65" s="238"/>
      <c r="AR65" s="234"/>
      <c r="AS65" s="234"/>
      <c r="AT65" s="228"/>
      <c r="AU65" s="230"/>
    </row>
    <row r="66" spans="1:47" ht="20.100000000000001" customHeight="1">
      <c r="A66" s="262"/>
      <c r="B66" s="32" t="s">
        <v>143</v>
      </c>
      <c r="C66" s="162"/>
      <c r="D66" s="147"/>
      <c r="E66" s="126"/>
      <c r="F66" s="34"/>
      <c r="G66" s="34" t="s">
        <v>2</v>
      </c>
      <c r="H66" s="34"/>
      <c r="I66" s="35"/>
      <c r="J66" s="148"/>
      <c r="K66" s="172"/>
      <c r="L66" s="15"/>
      <c r="M66" s="15"/>
      <c r="N66" s="133"/>
      <c r="O66" s="134"/>
      <c r="P66" s="134"/>
      <c r="Q66" s="134"/>
      <c r="R66" s="135"/>
      <c r="S66" s="189"/>
      <c r="T66" s="190"/>
      <c r="U66" s="162"/>
      <c r="V66" s="147"/>
      <c r="W66" s="126"/>
      <c r="X66" s="34"/>
      <c r="Y66" s="34" t="s">
        <v>2</v>
      </c>
      <c r="Z66" s="34"/>
      <c r="AA66" s="35"/>
      <c r="AB66" s="179"/>
      <c r="AC66" s="157"/>
      <c r="AD66" s="263"/>
      <c r="AE66" s="264"/>
      <c r="AF66" s="261"/>
      <c r="AG66" s="265"/>
      <c r="AH66" s="240"/>
      <c r="AI66" s="234"/>
      <c r="AJ66" s="234"/>
      <c r="AK66" s="242"/>
      <c r="AL66" s="261"/>
      <c r="AM66" s="234"/>
      <c r="AN66" s="234"/>
      <c r="AO66" s="236"/>
      <c r="AP66" s="236"/>
      <c r="AQ66" s="238"/>
      <c r="AR66" s="234"/>
      <c r="AS66" s="234"/>
      <c r="AT66" s="228"/>
      <c r="AU66" s="230"/>
    </row>
    <row r="67" spans="1:47" ht="20.100000000000001" customHeight="1">
      <c r="A67" s="247"/>
      <c r="B67" s="250" t="s">
        <v>145</v>
      </c>
      <c r="C67" s="159" t="s">
        <v>45</v>
      </c>
      <c r="D67" s="160" t="s">
        <v>43</v>
      </c>
      <c r="E67" s="47"/>
      <c r="F67" s="25"/>
      <c r="G67" s="25"/>
      <c r="H67" s="25"/>
      <c r="I67" s="26"/>
      <c r="J67" s="154" t="s">
        <v>44</v>
      </c>
      <c r="K67" s="155" t="s">
        <v>46</v>
      </c>
      <c r="L67" s="159" t="s">
        <v>45</v>
      </c>
      <c r="M67" s="160" t="s">
        <v>43</v>
      </c>
      <c r="N67" s="47"/>
      <c r="O67" s="25"/>
      <c r="P67" s="25"/>
      <c r="Q67" s="25"/>
      <c r="R67" s="26"/>
      <c r="S67" s="154" t="s">
        <v>44</v>
      </c>
      <c r="T67" s="155" t="s">
        <v>46</v>
      </c>
      <c r="U67" s="14"/>
      <c r="V67" s="18"/>
      <c r="W67" s="142"/>
      <c r="X67" s="128"/>
      <c r="Y67" s="128"/>
      <c r="Z67" s="128"/>
      <c r="AA67" s="129"/>
      <c r="AB67" s="180"/>
      <c r="AC67" s="181"/>
      <c r="AD67" s="252" t="e">
        <f t="shared" ref="AD67" si="5">AK67*100+AQ67*10+AU67</f>
        <v>#N/A</v>
      </c>
      <c r="AE67" s="255">
        <v>2</v>
      </c>
      <c r="AF67" s="244">
        <v>4</v>
      </c>
      <c r="AG67" s="258">
        <v>1</v>
      </c>
      <c r="AH67" s="240"/>
      <c r="AI67" s="234"/>
      <c r="AJ67" s="234"/>
      <c r="AK67" s="242"/>
      <c r="AL67" s="244"/>
      <c r="AM67" s="234"/>
      <c r="AN67" s="234"/>
      <c r="AO67" s="236"/>
      <c r="AP67" s="236"/>
      <c r="AQ67" s="238"/>
      <c r="AR67" s="234"/>
      <c r="AS67" s="234"/>
      <c r="AT67" s="228"/>
      <c r="AU67" s="230" t="e">
        <f>RANK(AT67,$AT$9:$AT$23,1)</f>
        <v>#N/A</v>
      </c>
    </row>
    <row r="68" spans="1:47" ht="20.100000000000001" customHeight="1">
      <c r="A68" s="248"/>
      <c r="B68" s="251"/>
      <c r="C68" s="149">
        <f>AC58</f>
        <v>0</v>
      </c>
      <c r="D68" s="150">
        <f>F71</f>
        <v>0</v>
      </c>
      <c r="E68" s="232" t="str">
        <f>IF(F71="","",IF(F71=H71,"",IF(F71&lt;H71,"●",IF(F71&gt;H71,"○"))))</f>
        <v/>
      </c>
      <c r="F68" s="29"/>
      <c r="G68" s="27" t="s">
        <v>42</v>
      </c>
      <c r="H68" s="30"/>
      <c r="I68" s="233" t="str">
        <f>IF(F71="","",IF(F71=H71,"",IF(F71&lt;H71,"○",IF(F71&gt;H71,"●"))))</f>
        <v/>
      </c>
      <c r="J68" s="151">
        <f>H71</f>
        <v>0</v>
      </c>
      <c r="K68" s="152">
        <f>U58</f>
        <v>0</v>
      </c>
      <c r="L68" s="149">
        <f>AC63</f>
        <v>0</v>
      </c>
      <c r="M68" s="150">
        <f>O71</f>
        <v>0</v>
      </c>
      <c r="N68" s="232" t="str">
        <f>IF(O71="","",IF(O71=Q71,"",IF(O71&lt;Q71,"●",IF(O71&gt;Q71,"○"))))</f>
        <v/>
      </c>
      <c r="O68" s="29"/>
      <c r="P68" s="27" t="s">
        <v>42</v>
      </c>
      <c r="Q68" s="30"/>
      <c r="R68" s="233" t="str">
        <f>IF(O71="","",IF(O71=Q71,"",IF(O71&lt;Q71,"○",IF(O71&gt;Q71,"●"))))</f>
        <v/>
      </c>
      <c r="S68" s="151">
        <f>Q71</f>
        <v>0</v>
      </c>
      <c r="T68" s="152">
        <f>U63</f>
        <v>0</v>
      </c>
      <c r="U68" s="15"/>
      <c r="V68" s="15"/>
      <c r="W68" s="130"/>
      <c r="X68" s="131"/>
      <c r="Y68" s="131"/>
      <c r="Z68" s="131"/>
      <c r="AA68" s="132"/>
      <c r="AB68" s="125"/>
      <c r="AC68" s="182"/>
      <c r="AD68" s="253"/>
      <c r="AE68" s="256"/>
      <c r="AF68" s="245"/>
      <c r="AG68" s="259"/>
      <c r="AH68" s="240"/>
      <c r="AI68" s="234"/>
      <c r="AJ68" s="234"/>
      <c r="AK68" s="242"/>
      <c r="AL68" s="245"/>
      <c r="AM68" s="234"/>
      <c r="AN68" s="234"/>
      <c r="AO68" s="236"/>
      <c r="AP68" s="236"/>
      <c r="AQ68" s="238"/>
      <c r="AR68" s="234"/>
      <c r="AS68" s="234"/>
      <c r="AT68" s="228"/>
      <c r="AU68" s="230"/>
    </row>
    <row r="69" spans="1:47" ht="20.100000000000001" customHeight="1">
      <c r="A69" s="248"/>
      <c r="B69" s="251"/>
      <c r="C69" s="163" t="s">
        <v>47</v>
      </c>
      <c r="D69" s="161"/>
      <c r="E69" s="232"/>
      <c r="F69" s="29"/>
      <c r="G69" s="27" t="s">
        <v>42</v>
      </c>
      <c r="H69" s="30"/>
      <c r="I69" s="233"/>
      <c r="J69" s="156"/>
      <c r="K69" s="158" t="s">
        <v>48</v>
      </c>
      <c r="L69" s="163" t="s">
        <v>47</v>
      </c>
      <c r="M69" s="173"/>
      <c r="N69" s="232"/>
      <c r="O69" s="29"/>
      <c r="P69" s="27" t="s">
        <v>42</v>
      </c>
      <c r="Q69" s="30"/>
      <c r="R69" s="233"/>
      <c r="S69" s="156"/>
      <c r="T69" s="170" t="s">
        <v>48</v>
      </c>
      <c r="U69" s="15"/>
      <c r="V69" s="15"/>
      <c r="W69" s="130"/>
      <c r="X69" s="131"/>
      <c r="Y69" s="131"/>
      <c r="Z69" s="131"/>
      <c r="AA69" s="132"/>
      <c r="AB69" s="125"/>
      <c r="AC69" s="182"/>
      <c r="AD69" s="253"/>
      <c r="AE69" s="256"/>
      <c r="AF69" s="245"/>
      <c r="AG69" s="259"/>
      <c r="AH69" s="240"/>
      <c r="AI69" s="234"/>
      <c r="AJ69" s="234"/>
      <c r="AK69" s="242"/>
      <c r="AL69" s="245"/>
      <c r="AM69" s="234"/>
      <c r="AN69" s="234"/>
      <c r="AO69" s="236"/>
      <c r="AP69" s="236"/>
      <c r="AQ69" s="238"/>
      <c r="AR69" s="234"/>
      <c r="AS69" s="234"/>
      <c r="AT69" s="228"/>
      <c r="AU69" s="230"/>
    </row>
    <row r="70" spans="1:47" ht="20.100000000000001" customHeight="1">
      <c r="A70" s="248"/>
      <c r="B70" s="251"/>
      <c r="C70" s="149">
        <f>(COUNTIF(E68,"○"))</f>
        <v>0</v>
      </c>
      <c r="D70" s="161"/>
      <c r="E70" s="232"/>
      <c r="F70" s="29"/>
      <c r="G70" s="27" t="s">
        <v>42</v>
      </c>
      <c r="H70" s="30"/>
      <c r="I70" s="233"/>
      <c r="J70" s="151"/>
      <c r="K70" s="153">
        <f>(COUNTIF(I68,"○"))</f>
        <v>0</v>
      </c>
      <c r="L70" s="149">
        <f>(COUNTIF(N68,"○"))</f>
        <v>0</v>
      </c>
      <c r="M70" s="173"/>
      <c r="N70" s="232"/>
      <c r="O70" s="29"/>
      <c r="P70" s="27" t="s">
        <v>42</v>
      </c>
      <c r="Q70" s="30"/>
      <c r="R70" s="233"/>
      <c r="S70" s="151"/>
      <c r="T70" s="171">
        <f>(COUNTIF(R68,"○"))</f>
        <v>0</v>
      </c>
      <c r="U70" s="15"/>
      <c r="V70" s="15"/>
      <c r="W70" s="130"/>
      <c r="X70" s="131"/>
      <c r="Y70" s="131"/>
      <c r="Z70" s="131"/>
      <c r="AA70" s="132"/>
      <c r="AB70" s="125"/>
      <c r="AC70" s="183"/>
      <c r="AD70" s="253"/>
      <c r="AE70" s="256"/>
      <c r="AF70" s="245"/>
      <c r="AG70" s="259"/>
      <c r="AH70" s="240"/>
      <c r="AI70" s="234"/>
      <c r="AJ70" s="234"/>
      <c r="AK70" s="242"/>
      <c r="AL70" s="245"/>
      <c r="AM70" s="234"/>
      <c r="AN70" s="234"/>
      <c r="AO70" s="236"/>
      <c r="AP70" s="236"/>
      <c r="AQ70" s="238"/>
      <c r="AR70" s="234"/>
      <c r="AS70" s="234"/>
      <c r="AT70" s="228"/>
      <c r="AU70" s="230"/>
    </row>
    <row r="71" spans="1:47" ht="20.100000000000001" customHeight="1" thickBot="1">
      <c r="A71" s="249"/>
      <c r="B71" s="36" t="s">
        <v>146</v>
      </c>
      <c r="C71" s="174"/>
      <c r="D71" s="175"/>
      <c r="E71" s="39"/>
      <c r="F71" s="37"/>
      <c r="G71" s="37" t="s">
        <v>2</v>
      </c>
      <c r="H71" s="37"/>
      <c r="I71" s="38"/>
      <c r="J71" s="176"/>
      <c r="K71" s="177"/>
      <c r="L71" s="174"/>
      <c r="M71" s="175"/>
      <c r="N71" s="39"/>
      <c r="O71" s="37"/>
      <c r="P71" s="37" t="s">
        <v>2</v>
      </c>
      <c r="Q71" s="37"/>
      <c r="R71" s="38"/>
      <c r="S71" s="176"/>
      <c r="T71" s="178"/>
      <c r="U71" s="20"/>
      <c r="V71" s="20"/>
      <c r="W71" s="143"/>
      <c r="X71" s="144"/>
      <c r="Y71" s="144"/>
      <c r="Z71" s="144"/>
      <c r="AA71" s="145"/>
      <c r="AB71" s="184"/>
      <c r="AC71" s="185"/>
      <c r="AD71" s="254"/>
      <c r="AE71" s="257"/>
      <c r="AF71" s="246"/>
      <c r="AG71" s="260"/>
      <c r="AH71" s="241"/>
      <c r="AI71" s="235"/>
      <c r="AJ71" s="235"/>
      <c r="AK71" s="243"/>
      <c r="AL71" s="246"/>
      <c r="AM71" s="235"/>
      <c r="AN71" s="235"/>
      <c r="AO71" s="237"/>
      <c r="AP71" s="237"/>
      <c r="AQ71" s="239"/>
      <c r="AR71" s="235"/>
      <c r="AS71" s="235"/>
      <c r="AT71" s="229"/>
      <c r="AU71" s="231"/>
    </row>
    <row r="72" spans="1:47" ht="42">
      <c r="A72" s="46"/>
      <c r="B72" s="40"/>
      <c r="C72" s="15"/>
      <c r="D72" s="33"/>
      <c r="E72" s="34"/>
      <c r="F72" s="34"/>
      <c r="G72" s="34"/>
      <c r="H72" s="34"/>
      <c r="I72" s="34"/>
      <c r="J72" s="19"/>
      <c r="K72" s="19"/>
      <c r="L72" s="15"/>
      <c r="M72" s="19"/>
      <c r="N72" s="41"/>
      <c r="O72" s="34"/>
      <c r="P72" s="34"/>
      <c r="Q72" s="34"/>
      <c r="R72" s="27"/>
      <c r="S72" s="15"/>
      <c r="T72" s="15"/>
      <c r="U72" s="15"/>
      <c r="V72" s="15"/>
      <c r="W72" s="48"/>
      <c r="X72" s="48"/>
      <c r="Y72" s="48"/>
      <c r="Z72" s="48"/>
      <c r="AA72" s="48"/>
      <c r="AB72" s="48"/>
      <c r="AC72" s="15"/>
      <c r="AD72" s="15"/>
      <c r="AE72" s="27"/>
      <c r="AF72" s="27"/>
      <c r="AG72" s="15"/>
      <c r="AH72" s="27"/>
      <c r="AI72" s="27"/>
      <c r="AJ72" s="27"/>
      <c r="AK72" s="205"/>
      <c r="AL72" s="27"/>
      <c r="AM72" s="27"/>
      <c r="AN72" s="27"/>
      <c r="AO72" s="195"/>
      <c r="AP72" s="42"/>
      <c r="AQ72" s="209"/>
      <c r="AR72" s="27"/>
      <c r="AS72" s="27"/>
      <c r="AT72" s="31"/>
      <c r="AU72" s="205"/>
    </row>
    <row r="73" spans="1:47" ht="42">
      <c r="A73" s="46"/>
      <c r="B73" s="40"/>
      <c r="C73" s="15"/>
      <c r="D73" s="33"/>
      <c r="E73" s="34"/>
      <c r="F73" s="34"/>
      <c r="G73" s="34"/>
      <c r="H73" s="34"/>
      <c r="I73" s="34"/>
      <c r="J73" s="19"/>
      <c r="K73" s="19"/>
      <c r="L73" s="15"/>
      <c r="M73" s="19"/>
      <c r="N73" s="41"/>
      <c r="O73" s="34"/>
      <c r="P73" s="34"/>
      <c r="Q73" s="34"/>
      <c r="R73" s="27"/>
      <c r="S73" s="15"/>
      <c r="T73" s="15"/>
      <c r="U73" s="15"/>
      <c r="V73" s="15"/>
      <c r="W73" s="48"/>
      <c r="X73" s="48"/>
      <c r="Y73" s="48"/>
      <c r="Z73" s="48"/>
      <c r="AA73" s="48"/>
      <c r="AB73" s="48"/>
      <c r="AC73" s="15"/>
      <c r="AD73" s="15"/>
      <c r="AE73" s="27"/>
      <c r="AF73" s="27"/>
      <c r="AG73" s="15"/>
      <c r="AH73" s="27"/>
      <c r="AI73" s="27"/>
      <c r="AJ73" s="27"/>
      <c r="AK73" s="205"/>
      <c r="AL73" s="27"/>
      <c r="AM73" s="27"/>
      <c r="AN73" s="27"/>
      <c r="AO73" s="195"/>
      <c r="AP73" s="42"/>
      <c r="AQ73" s="209"/>
      <c r="AR73" s="27"/>
      <c r="AS73" s="27"/>
      <c r="AT73" s="31"/>
      <c r="AU73" s="205"/>
    </row>
    <row r="74" spans="1:47">
      <c r="AK74" s="208"/>
      <c r="AQ74" s="208"/>
      <c r="AU74" s="208"/>
    </row>
  </sheetData>
  <mergeCells count="231">
    <mergeCell ref="A2:AT2"/>
    <mergeCell ref="A3:AT3"/>
    <mergeCell ref="E8:I8"/>
    <mergeCell ref="N8:R8"/>
    <mergeCell ref="W8:AA8"/>
    <mergeCell ref="A9:A13"/>
    <mergeCell ref="B9:B12"/>
    <mergeCell ref="AD9:AD13"/>
    <mergeCell ref="AE9:AE13"/>
    <mergeCell ref="AF9:AF13"/>
    <mergeCell ref="AS9:AS13"/>
    <mergeCell ref="AT9:AT13"/>
    <mergeCell ref="AU9:AU13"/>
    <mergeCell ref="N10:N12"/>
    <mergeCell ref="R10:R12"/>
    <mergeCell ref="W10:W12"/>
    <mergeCell ref="AA10:AA12"/>
    <mergeCell ref="AM9:AM13"/>
    <mergeCell ref="AN9:AN13"/>
    <mergeCell ref="AO9:AO13"/>
    <mergeCell ref="AP9:AP13"/>
    <mergeCell ref="AQ9:AQ13"/>
    <mergeCell ref="AR9:AR13"/>
    <mergeCell ref="AG9:AG13"/>
    <mergeCell ref="AH9:AH13"/>
    <mergeCell ref="AI9:AI13"/>
    <mergeCell ref="AJ9:AJ13"/>
    <mergeCell ref="AK9:AK13"/>
    <mergeCell ref="AL9:AL13"/>
    <mergeCell ref="AU14:AU18"/>
    <mergeCell ref="E15:E17"/>
    <mergeCell ref="I15:I17"/>
    <mergeCell ref="W15:W17"/>
    <mergeCell ref="AA15:AA17"/>
    <mergeCell ref="AN14:AN18"/>
    <mergeCell ref="AO14:AO18"/>
    <mergeCell ref="AP14:AP18"/>
    <mergeCell ref="AQ14:AQ18"/>
    <mergeCell ref="AR14:AR18"/>
    <mergeCell ref="AS14:AS18"/>
    <mergeCell ref="AH14:AH18"/>
    <mergeCell ref="AI14:AI18"/>
    <mergeCell ref="AJ14:AJ18"/>
    <mergeCell ref="AK14:AK18"/>
    <mergeCell ref="AL14:AL18"/>
    <mergeCell ref="AM14:AM18"/>
    <mergeCell ref="AD14:AD18"/>
    <mergeCell ref="AE14:AE18"/>
    <mergeCell ref="AF14:AF18"/>
    <mergeCell ref="AG14:AG18"/>
    <mergeCell ref="A26:AT26"/>
    <mergeCell ref="A27:AT27"/>
    <mergeCell ref="A19:A23"/>
    <mergeCell ref="B19:B22"/>
    <mergeCell ref="AD19:AD23"/>
    <mergeCell ref="AE19:AE23"/>
    <mergeCell ref="AF19:AF23"/>
    <mergeCell ref="AG19:AG23"/>
    <mergeCell ref="AT14:AT18"/>
    <mergeCell ref="A14:A18"/>
    <mergeCell ref="B14:B17"/>
    <mergeCell ref="AT19:AT23"/>
    <mergeCell ref="AU19:AU23"/>
    <mergeCell ref="E20:E22"/>
    <mergeCell ref="I20:I22"/>
    <mergeCell ref="N20:N22"/>
    <mergeCell ref="R20:R22"/>
    <mergeCell ref="AN19:AN23"/>
    <mergeCell ref="AO19:AO23"/>
    <mergeCell ref="AP19:AP23"/>
    <mergeCell ref="AQ19:AQ23"/>
    <mergeCell ref="AR19:AR23"/>
    <mergeCell ref="AS19:AS23"/>
    <mergeCell ref="AH19:AH23"/>
    <mergeCell ref="AI19:AI23"/>
    <mergeCell ref="AJ19:AJ23"/>
    <mergeCell ref="AK19:AK23"/>
    <mergeCell ref="AL19:AL23"/>
    <mergeCell ref="AM19:AM23"/>
    <mergeCell ref="A38:A42"/>
    <mergeCell ref="B38:B41"/>
    <mergeCell ref="AD38:AD42"/>
    <mergeCell ref="AE38:AE42"/>
    <mergeCell ref="AF38:AF42"/>
    <mergeCell ref="AG38:AG42"/>
    <mergeCell ref="AT33:AT37"/>
    <mergeCell ref="AU33:AU37"/>
    <mergeCell ref="W34:W36"/>
    <mergeCell ref="AA34:AA36"/>
    <mergeCell ref="AN33:AN37"/>
    <mergeCell ref="AO33:AO37"/>
    <mergeCell ref="AP33:AP37"/>
    <mergeCell ref="AQ33:AQ37"/>
    <mergeCell ref="AR33:AR37"/>
    <mergeCell ref="AS33:AS37"/>
    <mergeCell ref="AH33:AH37"/>
    <mergeCell ref="AI33:AI37"/>
    <mergeCell ref="AJ33:AJ37"/>
    <mergeCell ref="AK33:AK37"/>
    <mergeCell ref="AL33:AL37"/>
    <mergeCell ref="AM33:AM37"/>
    <mergeCell ref="A33:A37"/>
    <mergeCell ref="B33:B36"/>
    <mergeCell ref="AT43:AT47"/>
    <mergeCell ref="AU43:AU47"/>
    <mergeCell ref="AT38:AT42"/>
    <mergeCell ref="AU38:AU42"/>
    <mergeCell ref="E39:E41"/>
    <mergeCell ref="I39:I41"/>
    <mergeCell ref="W39:W41"/>
    <mergeCell ref="AA39:AA41"/>
    <mergeCell ref="AN38:AN42"/>
    <mergeCell ref="AO38:AO42"/>
    <mergeCell ref="AP38:AP42"/>
    <mergeCell ref="AQ38:AQ42"/>
    <mergeCell ref="AR38:AR42"/>
    <mergeCell ref="AS38:AS42"/>
    <mergeCell ref="AH38:AH42"/>
    <mergeCell ref="AI38:AI42"/>
    <mergeCell ref="AJ38:AJ42"/>
    <mergeCell ref="AK38:AK42"/>
    <mergeCell ref="AL38:AL42"/>
    <mergeCell ref="AM38:AM42"/>
    <mergeCell ref="AT57:AT61"/>
    <mergeCell ref="AU57:AU61"/>
    <mergeCell ref="N58:N60"/>
    <mergeCell ref="R58:R60"/>
    <mergeCell ref="W58:W60"/>
    <mergeCell ref="AA58:AA60"/>
    <mergeCell ref="AN57:AN61"/>
    <mergeCell ref="AO57:AO61"/>
    <mergeCell ref="AP57:AP61"/>
    <mergeCell ref="AQ57:AQ61"/>
    <mergeCell ref="AR57:AR61"/>
    <mergeCell ref="AS57:AS61"/>
    <mergeCell ref="AH57:AH61"/>
    <mergeCell ref="AI57:AI61"/>
    <mergeCell ref="AJ57:AJ61"/>
    <mergeCell ref="AK57:AK61"/>
    <mergeCell ref="AL57:AL61"/>
    <mergeCell ref="AI43:AI47"/>
    <mergeCell ref="AJ43:AJ47"/>
    <mergeCell ref="AK43:AK47"/>
    <mergeCell ref="AL43:AL47"/>
    <mergeCell ref="AM43:AM47"/>
    <mergeCell ref="E32:I32"/>
    <mergeCell ref="N32:R32"/>
    <mergeCell ref="W32:AA32"/>
    <mergeCell ref="N34:N36"/>
    <mergeCell ref="R34:R36"/>
    <mergeCell ref="AD33:AD37"/>
    <mergeCell ref="AE33:AE37"/>
    <mergeCell ref="AF33:AF37"/>
    <mergeCell ref="AG33:AG37"/>
    <mergeCell ref="AH43:AH47"/>
    <mergeCell ref="A62:A66"/>
    <mergeCell ref="B62:B65"/>
    <mergeCell ref="AD62:AD66"/>
    <mergeCell ref="AE62:AE66"/>
    <mergeCell ref="AF62:AF66"/>
    <mergeCell ref="AG62:AG66"/>
    <mergeCell ref="E44:E46"/>
    <mergeCell ref="I44:I46"/>
    <mergeCell ref="N44:N46"/>
    <mergeCell ref="R44:R46"/>
    <mergeCell ref="AQ43:AQ47"/>
    <mergeCell ref="AR43:AR47"/>
    <mergeCell ref="AS43:AS47"/>
    <mergeCell ref="AM57:AM61"/>
    <mergeCell ref="A57:A61"/>
    <mergeCell ref="B57:B60"/>
    <mergeCell ref="AD57:AD61"/>
    <mergeCell ref="AE57:AE61"/>
    <mergeCell ref="AF57:AF61"/>
    <mergeCell ref="AG57:AG61"/>
    <mergeCell ref="E56:I56"/>
    <mergeCell ref="N56:R56"/>
    <mergeCell ref="W56:AA56"/>
    <mergeCell ref="A50:AT50"/>
    <mergeCell ref="A51:AT51"/>
    <mergeCell ref="A43:A47"/>
    <mergeCell ref="B43:B46"/>
    <mergeCell ref="AN43:AN47"/>
    <mergeCell ref="AD43:AD47"/>
    <mergeCell ref="AO43:AO47"/>
    <mergeCell ref="AP43:AP47"/>
    <mergeCell ref="AE43:AE47"/>
    <mergeCell ref="AF43:AF47"/>
    <mergeCell ref="AG43:AG47"/>
    <mergeCell ref="A67:A71"/>
    <mergeCell ref="B67:B70"/>
    <mergeCell ref="AD67:AD71"/>
    <mergeCell ref="AE67:AE71"/>
    <mergeCell ref="AF67:AF71"/>
    <mergeCell ref="AG67:AG71"/>
    <mergeCell ref="AT62:AT66"/>
    <mergeCell ref="AU62:AU66"/>
    <mergeCell ref="E63:E65"/>
    <mergeCell ref="I63:I65"/>
    <mergeCell ref="W63:W65"/>
    <mergeCell ref="AA63:AA65"/>
    <mergeCell ref="AN62:AN66"/>
    <mergeCell ref="AO62:AO66"/>
    <mergeCell ref="AP62:AP66"/>
    <mergeCell ref="AQ62:AQ66"/>
    <mergeCell ref="AR62:AR66"/>
    <mergeCell ref="AS62:AS66"/>
    <mergeCell ref="AH62:AH66"/>
    <mergeCell ref="AI62:AI66"/>
    <mergeCell ref="AJ62:AJ66"/>
    <mergeCell ref="AK62:AK66"/>
    <mergeCell ref="AL62:AL66"/>
    <mergeCell ref="AM62:AM66"/>
    <mergeCell ref="AT67:AT71"/>
    <mergeCell ref="AU67:AU71"/>
    <mergeCell ref="E68:E70"/>
    <mergeCell ref="I68:I70"/>
    <mergeCell ref="N68:N70"/>
    <mergeCell ref="R68:R70"/>
    <mergeCell ref="AN67:AN71"/>
    <mergeCell ref="AO67:AO71"/>
    <mergeCell ref="AP67:AP71"/>
    <mergeCell ref="AQ67:AQ71"/>
    <mergeCell ref="AR67:AR71"/>
    <mergeCell ref="AS67:AS71"/>
    <mergeCell ref="AH67:AH71"/>
    <mergeCell ref="AI67:AI71"/>
    <mergeCell ref="AJ67:AJ71"/>
    <mergeCell ref="AK67:AK71"/>
    <mergeCell ref="AL67:AL71"/>
    <mergeCell ref="AM67:AM71"/>
  </mergeCells>
  <phoneticPr fontId="2"/>
  <dataValidations count="1">
    <dataValidation type="list" allowBlank="1" showInputMessage="1" showErrorMessage="1" sqref="G18 P23 Y18 G23 P13 Y13 G42 P47 Y42 G47 P37 Y37 G66 P71 Y66 G71 P61 Y61" xr:uid="{D55D1AE4-C0B5-4704-9DAE-8EA1EE25EC7B}">
      <formula1>$C$12:$C$13</formula1>
    </dataValidation>
  </dataValidations>
  <pageMargins left="0.70866141732283472" right="0.70866141732283472" top="0.74803149606299213" bottom="0.74803149606299213" header="0.31496062992125984" footer="0.31496062992125984"/>
  <pageSetup paperSize="8" scale="140" fitToHeight="0" orientation="landscape" r:id="rId1"/>
  <rowBreaks count="2" manualBreakCount="2">
    <brk id="24" max="45" man="1"/>
    <brk id="48" max="4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5"/>
  <sheetViews>
    <sheetView topLeftCell="E2" zoomScale="80" zoomScaleNormal="80" workbookViewId="0">
      <selection activeCell="AF5" sqref="AF5"/>
    </sheetView>
  </sheetViews>
  <sheetFormatPr defaultRowHeight="13.5"/>
  <cols>
    <col min="1" max="1" width="4.875" style="56" customWidth="1"/>
    <col min="2" max="2" width="9" customWidth="1"/>
    <col min="3" max="3" width="15.125" customWidth="1"/>
    <col min="4" max="4" width="15.625" customWidth="1"/>
    <col min="5" max="5" width="5.625" customWidth="1"/>
    <col min="6" max="6" width="5.625" hidden="1" customWidth="1"/>
    <col min="7" max="8" width="5.625" customWidth="1"/>
    <col min="9" max="9" width="3.125" customWidth="1"/>
    <col min="10" max="11" width="5.625" customWidth="1"/>
    <col min="12" max="12" width="5.625" hidden="1" customWidth="1"/>
    <col min="13" max="13" width="5.625" customWidth="1"/>
    <col min="14" max="14" width="15.625" customWidth="1"/>
    <col min="15" max="15" width="1.625" customWidth="1"/>
    <col min="16" max="16" width="15.625" customWidth="1"/>
    <col min="17" max="17" width="5.625" customWidth="1"/>
    <col min="18" max="18" width="5.625" hidden="1" customWidth="1"/>
    <col min="19" max="20" width="5.625" customWidth="1"/>
    <col min="21" max="21" width="3.125" customWidth="1"/>
    <col min="22" max="23" width="5.625" customWidth="1"/>
    <col min="24" max="24" width="5.625" hidden="1" customWidth="1"/>
    <col min="25" max="25" width="5.625" customWidth="1"/>
    <col min="26" max="26" width="15.625" customWidth="1"/>
    <col min="27" max="27" width="1.625" customWidth="1"/>
    <col min="28" max="28" width="15.625" customWidth="1"/>
    <col min="29" max="29" width="5.625" customWidth="1"/>
    <col min="30" max="30" width="5.625" hidden="1" customWidth="1"/>
    <col min="31" max="32" width="5.625" customWidth="1"/>
    <col min="33" max="33" width="3.125" customWidth="1"/>
    <col min="34" max="35" width="5.625" customWidth="1"/>
    <col min="36" max="36" width="5.625" hidden="1" customWidth="1"/>
    <col min="37" max="37" width="5.625" customWidth="1"/>
    <col min="38" max="38" width="15.625" customWidth="1"/>
  </cols>
  <sheetData>
    <row r="2" spans="1:38" ht="21.75" thickBot="1">
      <c r="B2" s="1"/>
      <c r="C2" s="2"/>
      <c r="D2" s="6" t="s">
        <v>103</v>
      </c>
      <c r="E2" s="7"/>
      <c r="F2" s="8"/>
      <c r="G2" s="5"/>
      <c r="H2" s="4"/>
      <c r="I2" s="3"/>
      <c r="J2" s="4"/>
      <c r="K2" s="5"/>
      <c r="L2" s="10"/>
      <c r="M2" s="11"/>
      <c r="N2" s="12"/>
      <c r="O2" s="12"/>
      <c r="P2" s="6"/>
      <c r="Q2" s="7"/>
      <c r="R2" s="8"/>
      <c r="S2" s="5"/>
      <c r="T2" s="4"/>
      <c r="U2" s="3"/>
      <c r="V2" s="4"/>
      <c r="W2" s="5"/>
      <c r="X2" s="10"/>
      <c r="Y2" s="11"/>
      <c r="Z2" s="12"/>
      <c r="AA2" s="12"/>
      <c r="AB2" s="6"/>
      <c r="AC2" s="7"/>
      <c r="AD2" s="8"/>
      <c r="AE2" s="9"/>
      <c r="AF2" s="4"/>
      <c r="AG2" s="3"/>
      <c r="AH2" s="4"/>
      <c r="AI2" s="5"/>
      <c r="AJ2" s="10"/>
      <c r="AK2" s="11"/>
      <c r="AL2" s="12"/>
    </row>
    <row r="3" spans="1:38" ht="21.75" thickBot="1">
      <c r="A3" s="93"/>
      <c r="B3" s="94"/>
      <c r="C3" s="58" t="s">
        <v>40</v>
      </c>
      <c r="D3" s="70" t="s">
        <v>0</v>
      </c>
      <c r="E3" s="81"/>
      <c r="F3" s="82"/>
      <c r="G3" s="71" t="s">
        <v>1</v>
      </c>
      <c r="H3" s="271" t="s">
        <v>90</v>
      </c>
      <c r="I3" s="271"/>
      <c r="J3" s="271"/>
      <c r="K3" s="72" t="s">
        <v>1</v>
      </c>
      <c r="L3" s="85"/>
      <c r="M3" s="86"/>
      <c r="N3" s="75" t="s">
        <v>0</v>
      </c>
      <c r="O3" s="74"/>
      <c r="P3" s="70" t="s">
        <v>0</v>
      </c>
      <c r="Q3" s="81"/>
      <c r="R3" s="82"/>
      <c r="S3" s="71" t="s">
        <v>1</v>
      </c>
      <c r="T3" s="271" t="s">
        <v>91</v>
      </c>
      <c r="U3" s="271"/>
      <c r="V3" s="271"/>
      <c r="W3" s="72" t="s">
        <v>1</v>
      </c>
      <c r="X3" s="85"/>
      <c r="Y3" s="86"/>
      <c r="Z3" s="75" t="s">
        <v>0</v>
      </c>
      <c r="AA3" s="73"/>
      <c r="AB3" s="70" t="s">
        <v>0</v>
      </c>
      <c r="AC3" s="81"/>
      <c r="AD3" s="82"/>
      <c r="AE3" s="71" t="s">
        <v>1</v>
      </c>
      <c r="AF3" s="271" t="s">
        <v>92</v>
      </c>
      <c r="AG3" s="271"/>
      <c r="AH3" s="271"/>
      <c r="AI3" s="72" t="s">
        <v>1</v>
      </c>
      <c r="AJ3" s="85"/>
      <c r="AK3" s="86"/>
      <c r="AL3" s="75" t="s">
        <v>0</v>
      </c>
    </row>
    <row r="4" spans="1:38" ht="21">
      <c r="A4" s="222" t="s">
        <v>87</v>
      </c>
      <c r="B4" s="101" t="str">
        <f>VLOOKUP(C4,参加チーム!$B$2:$C$10,2,0)</f>
        <v>（群馬A）</v>
      </c>
      <c r="C4" s="59" t="s">
        <v>84</v>
      </c>
      <c r="D4" s="65"/>
      <c r="E4" s="80"/>
      <c r="F4" s="66">
        <f>SUMPRODUCT((H4-J4&gt;0)*1)</f>
        <v>1</v>
      </c>
      <c r="G4" s="67">
        <f>H4</f>
        <v>21</v>
      </c>
      <c r="H4" s="60">
        <v>21</v>
      </c>
      <c r="I4" s="57" t="s">
        <v>2</v>
      </c>
      <c r="J4" s="60">
        <v>18</v>
      </c>
      <c r="K4" s="67">
        <f>J4</f>
        <v>18</v>
      </c>
      <c r="L4" s="66">
        <f>SUMPRODUCT((H4-J4&lt;0)*1)</f>
        <v>0</v>
      </c>
      <c r="M4" s="84"/>
      <c r="N4" s="76"/>
      <c r="O4" s="90"/>
      <c r="P4" s="65"/>
      <c r="Q4" s="80"/>
      <c r="R4" s="66">
        <f>SUMPRODUCT((T4-V4&gt;0)*1)</f>
        <v>0</v>
      </c>
      <c r="S4" s="67">
        <f>T4</f>
        <v>18</v>
      </c>
      <c r="T4" s="60">
        <v>18</v>
      </c>
      <c r="U4" s="57" t="s">
        <v>2</v>
      </c>
      <c r="V4" s="60">
        <v>21</v>
      </c>
      <c r="W4" s="67">
        <f>V4</f>
        <v>21</v>
      </c>
      <c r="X4" s="66">
        <f>SUMPRODUCT((T4-V4&lt;0)*1)</f>
        <v>1</v>
      </c>
      <c r="Y4" s="84"/>
      <c r="Z4" s="76"/>
      <c r="AA4" s="89"/>
      <c r="AB4" s="65"/>
      <c r="AC4" s="80"/>
      <c r="AD4" s="66">
        <f>SUMPRODUCT((AF4-AH4&gt;0)*1)</f>
        <v>0</v>
      </c>
      <c r="AE4" s="67">
        <f>AF4</f>
        <v>15</v>
      </c>
      <c r="AF4" s="60">
        <v>15</v>
      </c>
      <c r="AG4" s="57" t="s">
        <v>2</v>
      </c>
      <c r="AH4" s="60">
        <v>21</v>
      </c>
      <c r="AI4" s="67">
        <f>AH4</f>
        <v>21</v>
      </c>
      <c r="AJ4" s="66">
        <f>SUMPRODUCT((AF4-AH4&lt;0)*1)</f>
        <v>1</v>
      </c>
      <c r="AK4" s="84"/>
      <c r="AL4" s="76"/>
    </row>
    <row r="5" spans="1:38" ht="21">
      <c r="A5" s="222" t="s">
        <v>88</v>
      </c>
      <c r="B5" s="101" t="str">
        <f>VLOOKUP(C5,参加チーム!$B$2:$C$10,2,0)</f>
        <v>（神奈川）</v>
      </c>
      <c r="C5" s="59" t="s">
        <v>85</v>
      </c>
      <c r="D5" s="65" t="str">
        <f>C4</f>
        <v>あすなろ</v>
      </c>
      <c r="E5" s="68">
        <f>SUM(F4:F6)</f>
        <v>1</v>
      </c>
      <c r="F5" s="66">
        <f t="shared" ref="F5:F6" si="0">SUMPRODUCT((H5-J5&gt;0)*1)</f>
        <v>0</v>
      </c>
      <c r="G5" s="67">
        <f t="shared" ref="G5" si="1">H5</f>
        <v>15</v>
      </c>
      <c r="H5" s="61">
        <v>15</v>
      </c>
      <c r="I5" s="57" t="s">
        <v>2</v>
      </c>
      <c r="J5" s="61">
        <v>21</v>
      </c>
      <c r="K5" s="67">
        <f t="shared" ref="K5" si="2">J5</f>
        <v>21</v>
      </c>
      <c r="L5" s="66">
        <f t="shared" ref="L5:L6" si="3">SUMPRODUCT((H5-J5&lt;0)*1)</f>
        <v>1</v>
      </c>
      <c r="M5" s="84">
        <f>SUM(L4:L6)</f>
        <v>2</v>
      </c>
      <c r="N5" s="76" t="str">
        <f>C5</f>
        <v>緑台</v>
      </c>
      <c r="O5" s="90"/>
      <c r="P5" s="65" t="str">
        <f>C5</f>
        <v>緑台</v>
      </c>
      <c r="Q5" s="68">
        <f>SUM(R4:R6)</f>
        <v>0</v>
      </c>
      <c r="R5" s="66">
        <f t="shared" ref="R5:R6" si="4">SUMPRODUCT((T5-V5&gt;0)*1)</f>
        <v>0</v>
      </c>
      <c r="S5" s="67">
        <f t="shared" ref="S5" si="5">T5</f>
        <v>10</v>
      </c>
      <c r="T5" s="61">
        <v>10</v>
      </c>
      <c r="U5" s="57" t="s">
        <v>2</v>
      </c>
      <c r="V5" s="61">
        <v>21</v>
      </c>
      <c r="W5" s="67">
        <f t="shared" ref="W5" si="6">V5</f>
        <v>21</v>
      </c>
      <c r="X5" s="66">
        <f t="shared" ref="X5:X6" si="7">SUMPRODUCT((T5-V5&lt;0)*1)</f>
        <v>1</v>
      </c>
      <c r="Y5" s="84">
        <f>SUM(X4:X6)</f>
        <v>2</v>
      </c>
      <c r="Z5" s="76" t="str">
        <f>C6</f>
        <v>宮原ジュニア</v>
      </c>
      <c r="AA5" s="89"/>
      <c r="AB5" s="65" t="str">
        <f>C4</f>
        <v>あすなろ</v>
      </c>
      <c r="AC5" s="68">
        <f>SUM(AD4:AD6)</f>
        <v>0</v>
      </c>
      <c r="AD5" s="66">
        <f t="shared" ref="AD5:AD6" si="8">SUMPRODUCT((AF5-AH5&gt;0)*1)</f>
        <v>0</v>
      </c>
      <c r="AE5" s="67">
        <f t="shared" ref="AE5" si="9">AF5</f>
        <v>20</v>
      </c>
      <c r="AF5" s="61">
        <v>20</v>
      </c>
      <c r="AG5" s="57" t="s">
        <v>2</v>
      </c>
      <c r="AH5" s="61">
        <v>22</v>
      </c>
      <c r="AI5" s="67">
        <f t="shared" ref="AI5" si="10">AH5</f>
        <v>22</v>
      </c>
      <c r="AJ5" s="66">
        <f t="shared" ref="AJ5:AJ6" si="11">SUMPRODUCT((AF5-AH5&lt;0)*1)</f>
        <v>1</v>
      </c>
      <c r="AK5" s="84">
        <f>SUM(AJ4:AJ6)</f>
        <v>2</v>
      </c>
      <c r="AL5" s="76" t="str">
        <f>C6</f>
        <v>宮原ジュニア</v>
      </c>
    </row>
    <row r="6" spans="1:38" ht="21.75" thickBot="1">
      <c r="A6" s="222" t="s">
        <v>89</v>
      </c>
      <c r="B6" s="101" t="str">
        <f>VLOOKUP(C6,参加チーム!$B$2:$C$10,2,0)</f>
        <v>（埼玉）</v>
      </c>
      <c r="C6" s="59" t="s">
        <v>136</v>
      </c>
      <c r="D6" s="69"/>
      <c r="E6" s="83"/>
      <c r="F6" s="91">
        <f t="shared" si="0"/>
        <v>0</v>
      </c>
      <c r="G6" s="92" t="str">
        <f>H6&amp;""</f>
        <v>13</v>
      </c>
      <c r="H6" s="62">
        <v>13</v>
      </c>
      <c r="I6" s="63" t="s">
        <v>2</v>
      </c>
      <c r="J6" s="62">
        <v>15</v>
      </c>
      <c r="K6" s="92" t="str">
        <f>J6&amp;""</f>
        <v>15</v>
      </c>
      <c r="L6" s="91">
        <f t="shared" si="3"/>
        <v>1</v>
      </c>
      <c r="M6" s="87"/>
      <c r="N6" s="79"/>
      <c r="O6" s="78"/>
      <c r="P6" s="69"/>
      <c r="Q6" s="83"/>
      <c r="R6" s="91">
        <f t="shared" si="4"/>
        <v>0</v>
      </c>
      <c r="S6" s="92" t="str">
        <f>T6&amp;""</f>
        <v/>
      </c>
      <c r="T6" s="62"/>
      <c r="U6" s="63" t="s">
        <v>2</v>
      </c>
      <c r="V6" s="62"/>
      <c r="W6" s="92" t="str">
        <f>V6&amp;""</f>
        <v/>
      </c>
      <c r="X6" s="91">
        <f t="shared" si="7"/>
        <v>0</v>
      </c>
      <c r="Y6" s="87"/>
      <c r="Z6" s="79"/>
      <c r="AA6" s="77"/>
      <c r="AB6" s="69"/>
      <c r="AC6" s="83"/>
      <c r="AD6" s="91">
        <f t="shared" si="8"/>
        <v>0</v>
      </c>
      <c r="AE6" s="92" t="str">
        <f>AF6&amp;""</f>
        <v/>
      </c>
      <c r="AF6" s="62"/>
      <c r="AG6" s="63" t="s">
        <v>2</v>
      </c>
      <c r="AH6" s="62"/>
      <c r="AI6" s="92" t="str">
        <f>AH6&amp;""</f>
        <v/>
      </c>
      <c r="AJ6" s="91">
        <f t="shared" si="11"/>
        <v>0</v>
      </c>
      <c r="AK6" s="87"/>
      <c r="AL6" s="79"/>
    </row>
    <row r="7" spans="1:38" s="56" customFormat="1" ht="21" hidden="1">
      <c r="A7" s="93"/>
      <c r="B7" s="101"/>
      <c r="C7" s="59"/>
      <c r="D7" s="12"/>
      <c r="E7" s="80"/>
      <c r="F7" s="66"/>
      <c r="G7" s="203"/>
      <c r="H7" s="204">
        <f>SUM(H4:H6)</f>
        <v>49</v>
      </c>
      <c r="I7" s="57"/>
      <c r="J7" s="204">
        <f>SUM(J4:J6)</f>
        <v>54</v>
      </c>
      <c r="K7" s="203"/>
      <c r="L7" s="66"/>
      <c r="M7" s="84"/>
      <c r="N7" s="12"/>
      <c r="O7" s="12"/>
      <c r="P7" s="12"/>
      <c r="Q7" s="80"/>
      <c r="R7" s="66"/>
      <c r="S7" s="203"/>
      <c r="T7" s="204">
        <f>SUM(T4:T6)</f>
        <v>28</v>
      </c>
      <c r="U7" s="57"/>
      <c r="V7" s="204">
        <f>SUM(V4:V6)</f>
        <v>42</v>
      </c>
      <c r="W7" s="203"/>
      <c r="X7" s="66"/>
      <c r="Y7" s="84"/>
      <c r="Z7" s="12"/>
      <c r="AA7" s="12"/>
      <c r="AB7" s="12" t="s">
        <v>55</v>
      </c>
      <c r="AC7" s="80"/>
      <c r="AD7" s="66"/>
      <c r="AE7" s="203"/>
      <c r="AF7" s="204">
        <f>SUM(AF4:AF6)</f>
        <v>35</v>
      </c>
      <c r="AG7" s="57"/>
      <c r="AH7" s="204">
        <f>SUM(AH4:AH6)</f>
        <v>43</v>
      </c>
      <c r="AI7" s="203"/>
      <c r="AJ7" s="66"/>
      <c r="AK7" s="84"/>
      <c r="AL7" s="12"/>
    </row>
    <row r="8" spans="1:38" ht="21">
      <c r="A8" s="93"/>
      <c r="B8" s="19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</row>
    <row r="9" spans="1:38" ht="21">
      <c r="A9" s="93"/>
      <c r="B9" s="196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</row>
    <row r="10" spans="1:38" ht="21.75" thickBot="1">
      <c r="A10" s="93"/>
      <c r="B10" s="93"/>
      <c r="C10" s="94"/>
      <c r="D10" s="95" t="s">
        <v>104</v>
      </c>
      <c r="E10" s="80"/>
      <c r="F10" s="96"/>
      <c r="G10" s="100"/>
      <c r="H10" s="98"/>
      <c r="I10" s="99"/>
      <c r="J10" s="98"/>
      <c r="K10" s="100"/>
      <c r="L10" s="100"/>
      <c r="M10" s="84"/>
      <c r="N10" s="96"/>
      <c r="O10" s="96"/>
      <c r="P10" s="96"/>
      <c r="Q10" s="80"/>
      <c r="R10" s="96"/>
      <c r="S10" s="100"/>
      <c r="T10" s="98"/>
      <c r="U10" s="99"/>
      <c r="V10" s="98"/>
      <c r="W10" s="100"/>
      <c r="X10" s="100"/>
      <c r="Y10" s="84"/>
      <c r="Z10" s="96"/>
      <c r="AA10" s="96"/>
      <c r="AB10" s="95"/>
      <c r="AC10" s="80"/>
      <c r="AD10" s="96"/>
      <c r="AE10" s="97"/>
      <c r="AF10" s="98"/>
      <c r="AG10" s="99"/>
      <c r="AH10" s="98"/>
      <c r="AI10" s="100"/>
      <c r="AJ10" s="100"/>
      <c r="AK10" s="84"/>
      <c r="AL10" s="96"/>
    </row>
    <row r="11" spans="1:38" ht="21.75" thickBot="1">
      <c r="A11" s="93"/>
      <c r="B11" s="94"/>
      <c r="C11" s="101" t="s">
        <v>40</v>
      </c>
      <c r="D11" s="102" t="s">
        <v>0</v>
      </c>
      <c r="E11" s="81"/>
      <c r="F11" s="103"/>
      <c r="G11" s="104" t="s">
        <v>1</v>
      </c>
      <c r="H11" s="271" t="s">
        <v>90</v>
      </c>
      <c r="I11" s="271"/>
      <c r="J11" s="271"/>
      <c r="K11" s="105" t="s">
        <v>1</v>
      </c>
      <c r="L11" s="105"/>
      <c r="M11" s="86"/>
      <c r="N11" s="108" t="s">
        <v>0</v>
      </c>
      <c r="O11" s="107"/>
      <c r="P11" s="102" t="s">
        <v>0</v>
      </c>
      <c r="Q11" s="81"/>
      <c r="R11" s="103"/>
      <c r="S11" s="104" t="s">
        <v>1</v>
      </c>
      <c r="T11" s="271" t="s">
        <v>91</v>
      </c>
      <c r="U11" s="271"/>
      <c r="V11" s="271"/>
      <c r="W11" s="105" t="s">
        <v>1</v>
      </c>
      <c r="X11" s="105"/>
      <c r="Y11" s="86"/>
      <c r="Z11" s="108" t="s">
        <v>0</v>
      </c>
      <c r="AA11" s="106"/>
      <c r="AB11" s="102" t="s">
        <v>0</v>
      </c>
      <c r="AC11" s="81"/>
      <c r="AD11" s="103"/>
      <c r="AE11" s="104" t="s">
        <v>1</v>
      </c>
      <c r="AF11" s="271" t="s">
        <v>92</v>
      </c>
      <c r="AG11" s="271"/>
      <c r="AH11" s="271"/>
      <c r="AI11" s="105" t="s">
        <v>1</v>
      </c>
      <c r="AJ11" s="105"/>
      <c r="AK11" s="86"/>
      <c r="AL11" s="108" t="s">
        <v>0</v>
      </c>
    </row>
    <row r="12" spans="1:38" ht="21">
      <c r="A12" s="222" t="s">
        <v>87</v>
      </c>
      <c r="B12" s="101" t="str">
        <f>VLOOKUP(C12,参加チーム!$B$2:$C$10,2,0)</f>
        <v>（栃木）</v>
      </c>
      <c r="C12" s="59" t="s">
        <v>140</v>
      </c>
      <c r="D12" s="109"/>
      <c r="E12" s="80"/>
      <c r="F12" s="110">
        <f>SUMPRODUCT((H12-J12&gt;0)*1)</f>
        <v>0</v>
      </c>
      <c r="G12" s="100">
        <f>H12</f>
        <v>8</v>
      </c>
      <c r="H12" s="121">
        <v>8</v>
      </c>
      <c r="I12" s="99" t="s">
        <v>2</v>
      </c>
      <c r="J12" s="121">
        <v>21</v>
      </c>
      <c r="K12" s="100">
        <f>J12</f>
        <v>21</v>
      </c>
      <c r="L12" s="110">
        <f>SUMPRODUCT((H12-J12&lt;0)*1)</f>
        <v>1</v>
      </c>
      <c r="M12" s="84"/>
      <c r="N12" s="113"/>
      <c r="O12" s="112"/>
      <c r="P12" s="109"/>
      <c r="Q12" s="80"/>
      <c r="R12" s="110">
        <f>SUMPRODUCT((T12-V12&gt;0)*1)</f>
        <v>0</v>
      </c>
      <c r="S12" s="100">
        <f>T12</f>
        <v>13</v>
      </c>
      <c r="T12" s="121">
        <v>13</v>
      </c>
      <c r="U12" s="99" t="s">
        <v>2</v>
      </c>
      <c r="V12" s="121">
        <v>21</v>
      </c>
      <c r="W12" s="100">
        <f>V12</f>
        <v>21</v>
      </c>
      <c r="X12" s="110">
        <f>SUMPRODUCT((T12-V12&lt;0)*1)</f>
        <v>1</v>
      </c>
      <c r="Y12" s="84"/>
      <c r="Z12" s="113"/>
      <c r="AA12" s="111"/>
      <c r="AB12" s="109"/>
      <c r="AC12" s="80"/>
      <c r="AD12" s="110">
        <f>SUMPRODUCT((AF12-AH12&gt;0)*1)</f>
        <v>0</v>
      </c>
      <c r="AE12" s="100">
        <f>AF12</f>
        <v>16</v>
      </c>
      <c r="AF12" s="121">
        <v>16</v>
      </c>
      <c r="AG12" s="99" t="s">
        <v>2</v>
      </c>
      <c r="AH12" s="121">
        <v>21</v>
      </c>
      <c r="AI12" s="100">
        <f>AH12</f>
        <v>21</v>
      </c>
      <c r="AJ12" s="110">
        <f>SUMPRODUCT((AF12-AH12&lt;0)*1)</f>
        <v>1</v>
      </c>
      <c r="AK12" s="84"/>
      <c r="AL12" s="113"/>
    </row>
    <row r="13" spans="1:38" ht="21">
      <c r="A13" s="222" t="s">
        <v>88</v>
      </c>
      <c r="B13" s="101" t="str">
        <f>VLOOKUP(C13,参加チーム!$B$2:$C$10,2,0)</f>
        <v>（千葉）</v>
      </c>
      <c r="C13" s="59" t="s">
        <v>138</v>
      </c>
      <c r="D13" s="109" t="str">
        <f>C12</f>
        <v>小山Ｖクラブ</v>
      </c>
      <c r="E13" s="68">
        <f>SUM(F12:F14)</f>
        <v>2</v>
      </c>
      <c r="F13" s="110">
        <f t="shared" ref="F13:F14" si="12">SUMPRODUCT((H13-J13&gt;0)*1)</f>
        <v>1</v>
      </c>
      <c r="G13" s="100">
        <f t="shared" ref="G13" si="13">H13</f>
        <v>21</v>
      </c>
      <c r="H13" s="122">
        <v>21</v>
      </c>
      <c r="I13" s="99" t="s">
        <v>2</v>
      </c>
      <c r="J13" s="122">
        <v>11</v>
      </c>
      <c r="K13" s="100">
        <f t="shared" ref="K13" si="14">J13</f>
        <v>11</v>
      </c>
      <c r="L13" s="110">
        <f t="shared" ref="L13:L14" si="15">SUMPRODUCT((H13-J13&lt;0)*1)</f>
        <v>0</v>
      </c>
      <c r="M13" s="84">
        <f>SUM(L12:L14)</f>
        <v>1</v>
      </c>
      <c r="N13" s="113" t="str">
        <f>C13</f>
        <v>みつわ台</v>
      </c>
      <c r="O13" s="112"/>
      <c r="P13" s="109" t="str">
        <f>C13</f>
        <v>みつわ台</v>
      </c>
      <c r="Q13" s="68">
        <f>SUM(R12:R14)</f>
        <v>0</v>
      </c>
      <c r="R13" s="110">
        <f t="shared" ref="R13:R14" si="16">SUMPRODUCT((T13-V13&gt;0)*1)</f>
        <v>0</v>
      </c>
      <c r="S13" s="100">
        <f t="shared" ref="S13" si="17">T13</f>
        <v>19</v>
      </c>
      <c r="T13" s="122">
        <v>19</v>
      </c>
      <c r="U13" s="99" t="s">
        <v>2</v>
      </c>
      <c r="V13" s="122">
        <v>21</v>
      </c>
      <c r="W13" s="100">
        <f t="shared" ref="W13" si="18">V13</f>
        <v>21</v>
      </c>
      <c r="X13" s="110">
        <f t="shared" ref="X13:X14" si="19">SUMPRODUCT((T13-V13&lt;0)*1)</f>
        <v>1</v>
      </c>
      <c r="Y13" s="84">
        <f>SUM(X12:X14)</f>
        <v>2</v>
      </c>
      <c r="Z13" s="113" t="str">
        <f>C14</f>
        <v>MIRACLE</v>
      </c>
      <c r="AA13" s="111"/>
      <c r="AB13" s="109" t="str">
        <f>C12</f>
        <v>小山Ｖクラブ</v>
      </c>
      <c r="AC13" s="68">
        <f>SUM(AD12:AD14)</f>
        <v>0</v>
      </c>
      <c r="AD13" s="110">
        <f t="shared" ref="AD13:AD14" si="20">SUMPRODUCT((AF13-AH13&gt;0)*1)</f>
        <v>0</v>
      </c>
      <c r="AE13" s="100">
        <f t="shared" ref="AE13" si="21">AF13</f>
        <v>16</v>
      </c>
      <c r="AF13" s="122">
        <v>16</v>
      </c>
      <c r="AG13" s="99" t="s">
        <v>2</v>
      </c>
      <c r="AH13" s="122">
        <v>21</v>
      </c>
      <c r="AI13" s="100">
        <f t="shared" ref="AI13" si="22">AH13</f>
        <v>21</v>
      </c>
      <c r="AJ13" s="110">
        <f t="shared" ref="AJ13:AJ14" si="23">SUMPRODUCT((AF13-AH13&lt;0)*1)</f>
        <v>1</v>
      </c>
      <c r="AK13" s="84">
        <f>SUM(AJ12:AJ14)</f>
        <v>2</v>
      </c>
      <c r="AL13" s="113" t="str">
        <f>C14</f>
        <v>MIRACLE</v>
      </c>
    </row>
    <row r="14" spans="1:38" ht="21.75" thickBot="1">
      <c r="A14" s="222" t="s">
        <v>89</v>
      </c>
      <c r="B14" s="101" t="str">
        <f>VLOOKUP(C14,参加チーム!$B$2:$C$10,2,0)</f>
        <v>（東京）</v>
      </c>
      <c r="C14" s="59" t="s">
        <v>137</v>
      </c>
      <c r="D14" s="114"/>
      <c r="E14" s="83"/>
      <c r="F14" s="115">
        <f t="shared" si="12"/>
        <v>1</v>
      </c>
      <c r="G14" s="116" t="str">
        <f>H14&amp;""</f>
        <v>15</v>
      </c>
      <c r="H14" s="123">
        <v>15</v>
      </c>
      <c r="I14" s="117" t="s">
        <v>2</v>
      </c>
      <c r="J14" s="123">
        <v>5</v>
      </c>
      <c r="K14" s="116" t="str">
        <f>J14&amp;""</f>
        <v>5</v>
      </c>
      <c r="L14" s="115">
        <f t="shared" si="15"/>
        <v>0</v>
      </c>
      <c r="M14" s="87"/>
      <c r="N14" s="120"/>
      <c r="O14" s="119"/>
      <c r="P14" s="114"/>
      <c r="Q14" s="83"/>
      <c r="R14" s="115">
        <f t="shared" si="16"/>
        <v>0</v>
      </c>
      <c r="S14" s="116" t="str">
        <f>T14&amp;""</f>
        <v/>
      </c>
      <c r="T14" s="123"/>
      <c r="U14" s="117" t="s">
        <v>2</v>
      </c>
      <c r="V14" s="123"/>
      <c r="W14" s="116" t="str">
        <f>V14&amp;""</f>
        <v/>
      </c>
      <c r="X14" s="115">
        <f t="shared" si="19"/>
        <v>0</v>
      </c>
      <c r="Y14" s="87"/>
      <c r="Z14" s="120"/>
      <c r="AA14" s="118"/>
      <c r="AB14" s="114"/>
      <c r="AC14" s="83"/>
      <c r="AD14" s="115">
        <f t="shared" si="20"/>
        <v>0</v>
      </c>
      <c r="AE14" s="116" t="str">
        <f>AF14&amp;""</f>
        <v/>
      </c>
      <c r="AF14" s="123"/>
      <c r="AG14" s="117" t="s">
        <v>2</v>
      </c>
      <c r="AH14" s="123"/>
      <c r="AI14" s="116" t="str">
        <f>AH14&amp;""</f>
        <v/>
      </c>
      <c r="AJ14" s="115">
        <f t="shared" si="23"/>
        <v>0</v>
      </c>
      <c r="AK14" s="87"/>
      <c r="AL14" s="120"/>
    </row>
    <row r="15" spans="1:38" s="56" customFormat="1" ht="21" hidden="1">
      <c r="A15" s="93"/>
      <c r="B15" s="101"/>
      <c r="C15" s="59"/>
      <c r="D15" s="12"/>
      <c r="E15" s="80"/>
      <c r="F15" s="66"/>
      <c r="G15" s="203"/>
      <c r="H15" s="204">
        <f>SUM(H12:H14)</f>
        <v>44</v>
      </c>
      <c r="I15" s="57"/>
      <c r="J15" s="204">
        <f>SUM(J12:J14)</f>
        <v>37</v>
      </c>
      <c r="K15" s="203"/>
      <c r="L15" s="66"/>
      <c r="M15" s="84"/>
      <c r="N15" s="12"/>
      <c r="O15" s="12"/>
      <c r="P15" s="12"/>
      <c r="Q15" s="80"/>
      <c r="R15" s="66"/>
      <c r="S15" s="203"/>
      <c r="T15" s="204">
        <f>SUM(T12:T14)</f>
        <v>32</v>
      </c>
      <c r="U15" s="57"/>
      <c r="V15" s="204">
        <f>SUM(V12:V14)</f>
        <v>42</v>
      </c>
      <c r="W15" s="203"/>
      <c r="X15" s="66"/>
      <c r="Y15" s="84"/>
      <c r="Z15" s="12"/>
      <c r="AA15" s="12"/>
      <c r="AB15" s="12" t="s">
        <v>55</v>
      </c>
      <c r="AC15" s="80"/>
      <c r="AD15" s="66"/>
      <c r="AE15" s="203"/>
      <c r="AF15" s="204">
        <f>SUM(AF12:AF14)</f>
        <v>32</v>
      </c>
      <c r="AG15" s="57"/>
      <c r="AH15" s="204">
        <f>SUM(AH12:AH14)</f>
        <v>42</v>
      </c>
      <c r="AI15" s="203"/>
      <c r="AJ15" s="66"/>
      <c r="AK15" s="84"/>
      <c r="AL15" s="12"/>
    </row>
    <row r="16" spans="1:38" ht="21">
      <c r="A16" s="93"/>
      <c r="B16" s="196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spans="1:38" ht="21">
      <c r="A17" s="93"/>
      <c r="B17" s="19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</row>
    <row r="18" spans="1:38" ht="21.75" thickBot="1">
      <c r="A18" s="93"/>
      <c r="B18" s="93"/>
      <c r="C18" s="94"/>
      <c r="D18" s="95" t="s">
        <v>105</v>
      </c>
      <c r="E18" s="80"/>
      <c r="F18" s="96"/>
      <c r="G18" s="100"/>
      <c r="H18" s="98"/>
      <c r="I18" s="99"/>
      <c r="J18" s="98"/>
      <c r="K18" s="100"/>
      <c r="L18" s="100"/>
      <c r="M18" s="84"/>
      <c r="N18" s="96"/>
      <c r="O18" s="96"/>
      <c r="P18" s="96"/>
      <c r="Q18" s="80"/>
      <c r="R18" s="96"/>
      <c r="S18" s="100"/>
      <c r="T18" s="98"/>
      <c r="U18" s="99"/>
      <c r="V18" s="98"/>
      <c r="W18" s="100"/>
      <c r="X18" s="100"/>
      <c r="Y18" s="84"/>
      <c r="Z18" s="96"/>
      <c r="AA18" s="96"/>
      <c r="AB18" s="95"/>
      <c r="AC18" s="80"/>
      <c r="AD18" s="96"/>
      <c r="AE18" s="97"/>
      <c r="AF18" s="98"/>
      <c r="AG18" s="99"/>
      <c r="AH18" s="98"/>
      <c r="AI18" s="100"/>
      <c r="AJ18" s="100"/>
      <c r="AK18" s="84"/>
      <c r="AL18" s="96"/>
    </row>
    <row r="19" spans="1:38" ht="21.75" thickBot="1">
      <c r="A19" s="93"/>
      <c r="B19" s="94"/>
      <c r="C19" s="58" t="s">
        <v>93</v>
      </c>
      <c r="D19" s="70" t="s">
        <v>0</v>
      </c>
      <c r="E19" s="81"/>
      <c r="F19" s="82"/>
      <c r="G19" s="71" t="s">
        <v>1</v>
      </c>
      <c r="H19" s="271" t="s">
        <v>90</v>
      </c>
      <c r="I19" s="271"/>
      <c r="J19" s="271"/>
      <c r="K19" s="72" t="s">
        <v>1</v>
      </c>
      <c r="L19" s="85"/>
      <c r="M19" s="86"/>
      <c r="N19" s="75" t="s">
        <v>0</v>
      </c>
      <c r="O19" s="74"/>
      <c r="P19" s="70" t="s">
        <v>0</v>
      </c>
      <c r="Q19" s="81"/>
      <c r="R19" s="82"/>
      <c r="S19" s="71" t="s">
        <v>1</v>
      </c>
      <c r="T19" s="271" t="s">
        <v>91</v>
      </c>
      <c r="U19" s="271"/>
      <c r="V19" s="271"/>
      <c r="W19" s="72" t="s">
        <v>1</v>
      </c>
      <c r="X19" s="85"/>
      <c r="Y19" s="86"/>
      <c r="Z19" s="75" t="s">
        <v>0</v>
      </c>
      <c r="AA19" s="73"/>
      <c r="AB19" s="70" t="s">
        <v>0</v>
      </c>
      <c r="AC19" s="81"/>
      <c r="AD19" s="82"/>
      <c r="AE19" s="71" t="s">
        <v>1</v>
      </c>
      <c r="AF19" s="271" t="s">
        <v>92</v>
      </c>
      <c r="AG19" s="271"/>
      <c r="AH19" s="271"/>
      <c r="AI19" s="72" t="s">
        <v>1</v>
      </c>
      <c r="AJ19" s="85"/>
      <c r="AK19" s="86"/>
      <c r="AL19" s="75" t="s">
        <v>0</v>
      </c>
    </row>
    <row r="20" spans="1:38" ht="21">
      <c r="A20" s="222" t="s">
        <v>87</v>
      </c>
      <c r="B20" s="101" t="str">
        <f>VLOOKUP(C20,参加チーム!$B$2:$C$10,2,0)</f>
        <v>（山梨）</v>
      </c>
      <c r="C20" s="59" t="s">
        <v>117</v>
      </c>
      <c r="D20" s="65"/>
      <c r="E20" s="80"/>
      <c r="F20" s="66">
        <f>SUMPRODUCT((H20-J20&gt;0)*1)</f>
        <v>0</v>
      </c>
      <c r="G20" s="67">
        <f>H20</f>
        <v>15</v>
      </c>
      <c r="H20" s="60">
        <v>15</v>
      </c>
      <c r="I20" s="57" t="s">
        <v>2</v>
      </c>
      <c r="J20" s="60">
        <v>21</v>
      </c>
      <c r="K20" s="67">
        <f>J20</f>
        <v>21</v>
      </c>
      <c r="L20" s="66">
        <f>SUMPRODUCT((H20-J20&lt;0)*1)</f>
        <v>1</v>
      </c>
      <c r="M20" s="84"/>
      <c r="N20" s="76"/>
      <c r="O20" s="90"/>
      <c r="P20" s="65"/>
      <c r="Q20" s="80"/>
      <c r="R20" s="66">
        <f>SUMPRODUCT((T20-V20&gt;0)*1)</f>
        <v>1</v>
      </c>
      <c r="S20" s="67">
        <f>T20</f>
        <v>21</v>
      </c>
      <c r="T20" s="60">
        <v>21</v>
      </c>
      <c r="U20" s="57" t="s">
        <v>2</v>
      </c>
      <c r="V20" s="60">
        <v>17</v>
      </c>
      <c r="W20" s="67">
        <f>V20</f>
        <v>17</v>
      </c>
      <c r="X20" s="66">
        <f>SUMPRODUCT((T20-V20&lt;0)*1)</f>
        <v>0</v>
      </c>
      <c r="Y20" s="84"/>
      <c r="Z20" s="76"/>
      <c r="AA20" s="89"/>
      <c r="AB20" s="65"/>
      <c r="AC20" s="80"/>
      <c r="AD20" s="66">
        <f>SUMPRODUCT((AF20-AH20&gt;0)*1)</f>
        <v>0</v>
      </c>
      <c r="AE20" s="67">
        <f>AF20</f>
        <v>14</v>
      </c>
      <c r="AF20" s="60">
        <v>14</v>
      </c>
      <c r="AG20" s="57" t="s">
        <v>2</v>
      </c>
      <c r="AH20" s="60">
        <v>21</v>
      </c>
      <c r="AI20" s="67">
        <f>AH20</f>
        <v>21</v>
      </c>
      <c r="AJ20" s="66">
        <f>SUMPRODUCT((AF20-AH20&lt;0)*1)</f>
        <v>1</v>
      </c>
      <c r="AK20" s="84"/>
      <c r="AL20" s="76"/>
    </row>
    <row r="21" spans="1:38" ht="21">
      <c r="A21" s="222" t="s">
        <v>88</v>
      </c>
      <c r="B21" s="101" t="str">
        <f>VLOOKUP(C21,参加チーム!$B$2:$C$10,2,0)</f>
        <v>（茨城）</v>
      </c>
      <c r="C21" s="59" t="s">
        <v>38</v>
      </c>
      <c r="D21" s="65" t="str">
        <f>C20</f>
        <v>富士吉田</v>
      </c>
      <c r="E21" s="68">
        <f>SUM(F20:F22)</f>
        <v>0</v>
      </c>
      <c r="F21" s="66">
        <f t="shared" ref="F21:F22" si="24">SUMPRODUCT((H21-J21&gt;0)*1)</f>
        <v>0</v>
      </c>
      <c r="G21" s="67">
        <f t="shared" ref="G21" si="25">H21</f>
        <v>17</v>
      </c>
      <c r="H21" s="61">
        <v>17</v>
      </c>
      <c r="I21" s="57" t="s">
        <v>2</v>
      </c>
      <c r="J21" s="61">
        <v>21</v>
      </c>
      <c r="K21" s="67">
        <f t="shared" ref="K21" si="26">J21</f>
        <v>21</v>
      </c>
      <c r="L21" s="66">
        <f t="shared" ref="L21:L22" si="27">SUMPRODUCT((H21-J21&lt;0)*1)</f>
        <v>1</v>
      </c>
      <c r="M21" s="84">
        <f>SUM(L20:L22)</f>
        <v>2</v>
      </c>
      <c r="N21" s="76" t="str">
        <f>C21</f>
        <v>羽黒</v>
      </c>
      <c r="O21" s="90"/>
      <c r="P21" s="65" t="str">
        <f>C21</f>
        <v>羽黒</v>
      </c>
      <c r="Q21" s="68">
        <f>SUM(R20:R22)</f>
        <v>2</v>
      </c>
      <c r="R21" s="66">
        <f t="shared" ref="R21:R22" si="28">SUMPRODUCT((T21-V21&gt;0)*1)</f>
        <v>1</v>
      </c>
      <c r="S21" s="67">
        <f t="shared" ref="S21" si="29">T21</f>
        <v>21</v>
      </c>
      <c r="T21" s="61">
        <v>21</v>
      </c>
      <c r="U21" s="57" t="s">
        <v>2</v>
      </c>
      <c r="V21" s="61">
        <v>15</v>
      </c>
      <c r="W21" s="67">
        <f t="shared" ref="W21" si="30">V21</f>
        <v>15</v>
      </c>
      <c r="X21" s="66">
        <f t="shared" ref="X21:X22" si="31">SUMPRODUCT((T21-V21&lt;0)*1)</f>
        <v>0</v>
      </c>
      <c r="Y21" s="84">
        <f>SUM(X20:X22)</f>
        <v>0</v>
      </c>
      <c r="Z21" s="76" t="str">
        <f>C22</f>
        <v>H-C桐生</v>
      </c>
      <c r="AA21" s="89"/>
      <c r="AB21" s="65" t="str">
        <f>C20</f>
        <v>富士吉田</v>
      </c>
      <c r="AC21" s="68">
        <f>SUM(AD20:AD22)</f>
        <v>1</v>
      </c>
      <c r="AD21" s="66">
        <f t="shared" ref="AD21:AD22" si="32">SUMPRODUCT((AF21-AH21&gt;0)*1)</f>
        <v>1</v>
      </c>
      <c r="AE21" s="67">
        <f t="shared" ref="AE21" si="33">AF21</f>
        <v>21</v>
      </c>
      <c r="AF21" s="61">
        <v>21</v>
      </c>
      <c r="AG21" s="57" t="s">
        <v>2</v>
      </c>
      <c r="AH21" s="61">
        <v>16</v>
      </c>
      <c r="AI21" s="67">
        <f t="shared" ref="AI21" si="34">AH21</f>
        <v>16</v>
      </c>
      <c r="AJ21" s="66">
        <f t="shared" ref="AJ21:AJ22" si="35">SUMPRODUCT((AF21-AH21&lt;0)*1)</f>
        <v>0</v>
      </c>
      <c r="AK21" s="84">
        <f>SUM(AJ20:AJ22)</f>
        <v>2</v>
      </c>
      <c r="AL21" s="76" t="str">
        <f>C22</f>
        <v>H-C桐生</v>
      </c>
    </row>
    <row r="22" spans="1:38" ht="21.75" thickBot="1">
      <c r="A22" s="222" t="s">
        <v>89</v>
      </c>
      <c r="B22" s="101" t="str">
        <f>VLOOKUP(C22,参加チーム!$B$2:$C$10,2,0)</f>
        <v>（群馬B）</v>
      </c>
      <c r="C22" s="59" t="s">
        <v>77</v>
      </c>
      <c r="D22" s="69"/>
      <c r="E22" s="83"/>
      <c r="F22" s="91">
        <f t="shared" si="24"/>
        <v>0</v>
      </c>
      <c r="G22" s="92" t="str">
        <f>H22&amp;""</f>
        <v/>
      </c>
      <c r="H22" s="62"/>
      <c r="I22" s="63" t="s">
        <v>2</v>
      </c>
      <c r="J22" s="62"/>
      <c r="K22" s="92" t="str">
        <f>J22&amp;""</f>
        <v/>
      </c>
      <c r="L22" s="91">
        <f t="shared" si="27"/>
        <v>0</v>
      </c>
      <c r="M22" s="87"/>
      <c r="N22" s="79"/>
      <c r="O22" s="78"/>
      <c r="P22" s="69"/>
      <c r="Q22" s="83"/>
      <c r="R22" s="91">
        <f t="shared" si="28"/>
        <v>0</v>
      </c>
      <c r="S22" s="92" t="str">
        <f>T22&amp;""</f>
        <v/>
      </c>
      <c r="T22" s="62"/>
      <c r="U22" s="63" t="s">
        <v>2</v>
      </c>
      <c r="V22" s="62"/>
      <c r="W22" s="92" t="str">
        <f>V22&amp;""</f>
        <v/>
      </c>
      <c r="X22" s="91">
        <f t="shared" si="31"/>
        <v>0</v>
      </c>
      <c r="Y22" s="87"/>
      <c r="Z22" s="79"/>
      <c r="AA22" s="77"/>
      <c r="AB22" s="69"/>
      <c r="AC22" s="83"/>
      <c r="AD22" s="91">
        <f t="shared" si="32"/>
        <v>0</v>
      </c>
      <c r="AE22" s="92" t="str">
        <f>AF22&amp;""</f>
        <v>11</v>
      </c>
      <c r="AF22" s="62">
        <v>11</v>
      </c>
      <c r="AG22" s="63" t="s">
        <v>2</v>
      </c>
      <c r="AH22" s="62">
        <v>15</v>
      </c>
      <c r="AI22" s="92" t="str">
        <f>AH22&amp;""</f>
        <v>15</v>
      </c>
      <c r="AJ22" s="91">
        <f t="shared" si="35"/>
        <v>1</v>
      </c>
      <c r="AK22" s="87"/>
      <c r="AL22" s="79"/>
    </row>
    <row r="23" spans="1:38" s="56" customFormat="1" ht="21" hidden="1">
      <c r="A23" s="93"/>
      <c r="B23" s="101"/>
      <c r="C23" s="59"/>
      <c r="D23" s="12"/>
      <c r="E23" s="80"/>
      <c r="F23" s="66"/>
      <c r="G23" s="203"/>
      <c r="H23" s="204">
        <f>SUM(H20:H22)</f>
        <v>32</v>
      </c>
      <c r="I23" s="57"/>
      <c r="J23" s="204">
        <f>SUM(J20:J22)</f>
        <v>42</v>
      </c>
      <c r="K23" s="203"/>
      <c r="L23" s="66"/>
      <c r="M23" s="84"/>
      <c r="N23" s="12"/>
      <c r="O23" s="12"/>
      <c r="P23" s="12"/>
      <c r="Q23" s="80"/>
      <c r="R23" s="66"/>
      <c r="S23" s="203"/>
      <c r="T23" s="204">
        <f>SUM(T20:T22)</f>
        <v>42</v>
      </c>
      <c r="U23" s="57"/>
      <c r="V23" s="204">
        <f>SUM(V20:V22)</f>
        <v>32</v>
      </c>
      <c r="W23" s="203"/>
      <c r="X23" s="66"/>
      <c r="Y23" s="84"/>
      <c r="Z23" s="12"/>
      <c r="AA23" s="12"/>
      <c r="AB23" s="12"/>
      <c r="AC23" s="80"/>
      <c r="AD23" s="66"/>
      <c r="AE23" s="203"/>
      <c r="AF23" s="204">
        <f>SUM(AF20:AF22)</f>
        <v>46</v>
      </c>
      <c r="AG23" s="57"/>
      <c r="AH23" s="204">
        <f>SUM(AH20:AH22)</f>
        <v>52</v>
      </c>
      <c r="AI23" s="203"/>
      <c r="AJ23" s="66"/>
      <c r="AK23" s="84"/>
      <c r="AL23" s="12"/>
    </row>
    <row r="24" spans="1:38">
      <c r="A24" s="93"/>
      <c r="B24" s="93"/>
    </row>
    <row r="25" spans="1:38">
      <c r="AB25" s="124" t="s">
        <v>41</v>
      </c>
    </row>
  </sheetData>
  <sheetProtection password="CF18" sheet="1" objects="1" scenarios="1"/>
  <mergeCells count="9">
    <mergeCell ref="AF3:AH3"/>
    <mergeCell ref="AF11:AH11"/>
    <mergeCell ref="AF19:AH19"/>
    <mergeCell ref="H3:J3"/>
    <mergeCell ref="H11:J11"/>
    <mergeCell ref="H19:J19"/>
    <mergeCell ref="T3:V3"/>
    <mergeCell ref="T11:V11"/>
    <mergeCell ref="T19:V19"/>
  </mergeCells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2"/>
  <sheetViews>
    <sheetView view="pageBreakPreview" topLeftCell="A43" zoomScale="80" zoomScaleNormal="80" zoomScaleSheetLayoutView="80" workbookViewId="0">
      <selection activeCell="Z10" sqref="Z10"/>
    </sheetView>
  </sheetViews>
  <sheetFormatPr defaultRowHeight="13.5"/>
  <cols>
    <col min="1" max="1" width="6.625" customWidth="1"/>
    <col min="2" max="2" width="30.75" customWidth="1"/>
    <col min="3" max="4" width="9" hidden="1" customWidth="1"/>
    <col min="5" max="9" width="3.625" customWidth="1"/>
    <col min="10" max="13" width="9" hidden="1" customWidth="1"/>
    <col min="14" max="18" width="3.625" customWidth="1"/>
    <col min="19" max="22" width="9" hidden="1" customWidth="1"/>
    <col min="23" max="27" width="3.625" customWidth="1"/>
    <col min="28" max="33" width="9" hidden="1" customWidth="1"/>
    <col min="34" max="35" width="3.625" customWidth="1"/>
    <col min="36" max="37" width="3.625" style="56" hidden="1" customWidth="1"/>
    <col min="38" max="38" width="3.625" hidden="1" customWidth="1"/>
    <col min="39" max="40" width="3.625" customWidth="1"/>
    <col min="41" max="41" width="7.625" customWidth="1"/>
    <col min="42" max="42" width="9" style="56" hidden="1" customWidth="1"/>
    <col min="43" max="43" width="9" hidden="1" customWidth="1"/>
    <col min="44" max="45" width="5.625" customWidth="1"/>
    <col min="46" max="46" width="7.625" customWidth="1"/>
    <col min="47" max="47" width="9" style="56" hidden="1" customWidth="1"/>
  </cols>
  <sheetData>
    <row r="1" spans="1:5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L1" s="13"/>
      <c r="AM1" s="13"/>
      <c r="AN1" s="13"/>
      <c r="AO1" s="13"/>
      <c r="AQ1" s="13"/>
      <c r="AR1" s="13"/>
      <c r="AS1" s="13"/>
      <c r="AT1" s="13"/>
    </row>
    <row r="2" spans="1:51" ht="28.5">
      <c r="A2" s="269" t="s">
        <v>59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136"/>
    </row>
    <row r="3" spans="1:51" ht="21">
      <c r="A3" s="270" t="s">
        <v>54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137"/>
    </row>
    <row r="4" spans="1:51" s="56" customFormat="1" ht="30" customHeight="1">
      <c r="A4" s="46"/>
      <c r="B4" s="40"/>
      <c r="C4" s="15"/>
      <c r="D4" s="33"/>
      <c r="E4" s="34"/>
      <c r="F4" s="34"/>
      <c r="G4" s="34"/>
      <c r="H4" s="34"/>
      <c r="I4" s="34"/>
      <c r="J4" s="19"/>
      <c r="K4" s="19"/>
      <c r="L4" s="15"/>
      <c r="M4" s="19"/>
      <c r="N4" s="41"/>
      <c r="O4" s="34"/>
      <c r="P4" s="34"/>
      <c r="Q4" s="34"/>
      <c r="R4" s="27"/>
      <c r="S4" s="15"/>
      <c r="T4" s="15"/>
      <c r="U4" s="15"/>
      <c r="V4" s="15"/>
      <c r="W4" s="48"/>
      <c r="X4" s="48"/>
      <c r="Y4" s="48"/>
      <c r="Z4" s="48"/>
      <c r="AA4" s="48"/>
      <c r="AB4" s="48"/>
      <c r="AC4" s="15"/>
      <c r="AD4" s="15"/>
      <c r="AE4" s="27"/>
      <c r="AF4" s="27"/>
      <c r="AG4" s="15"/>
      <c r="AH4" s="27"/>
      <c r="AI4" s="27"/>
      <c r="AJ4" s="27"/>
      <c r="AK4" s="205"/>
      <c r="AL4" s="27"/>
      <c r="AM4" s="27"/>
      <c r="AN4" s="27"/>
      <c r="AO4" s="195"/>
      <c r="AP4" s="42"/>
      <c r="AQ4" s="209"/>
      <c r="AR4" s="27"/>
      <c r="AS4" s="27"/>
      <c r="AT4" s="212" t="s">
        <v>56</v>
      </c>
      <c r="AU4" s="205"/>
    </row>
    <row r="5" spans="1:51" ht="31.5" thickBot="1">
      <c r="A5" s="197" t="s">
        <v>106</v>
      </c>
      <c r="B5" s="43"/>
      <c r="C5" s="44"/>
      <c r="D5" s="44"/>
      <c r="E5" s="43"/>
      <c r="F5" s="43"/>
      <c r="G5" s="43"/>
      <c r="H5" s="43"/>
      <c r="I5" s="43"/>
      <c r="J5" s="44"/>
      <c r="K5" s="44"/>
      <c r="L5" s="44"/>
      <c r="M5" s="44"/>
      <c r="N5" s="43"/>
      <c r="O5" s="43"/>
      <c r="P5" s="43"/>
      <c r="Q5" s="43"/>
      <c r="R5" s="43"/>
      <c r="S5" s="44"/>
      <c r="T5" s="44"/>
      <c r="U5" s="44"/>
      <c r="V5" s="44"/>
      <c r="W5" s="43"/>
      <c r="X5" s="43"/>
      <c r="Y5" s="43"/>
      <c r="Z5" s="43"/>
      <c r="AA5" s="43"/>
      <c r="AB5" s="44"/>
      <c r="AC5" s="44"/>
      <c r="AD5" s="44"/>
      <c r="AE5" s="43"/>
      <c r="AF5" s="43"/>
      <c r="AG5" s="44"/>
      <c r="AH5" s="43"/>
      <c r="AI5" s="43"/>
      <c r="AJ5" s="43"/>
      <c r="AK5" s="206"/>
      <c r="AL5" s="43"/>
      <c r="AM5" s="43"/>
      <c r="AN5" s="43"/>
      <c r="AO5" s="194"/>
      <c r="AP5" s="44"/>
      <c r="AQ5" s="206"/>
      <c r="AR5" s="43"/>
      <c r="AS5" s="43"/>
      <c r="AT5" s="43"/>
      <c r="AU5" s="206"/>
    </row>
    <row r="6" spans="1:51" ht="17.25">
      <c r="A6" s="45" t="s">
        <v>3</v>
      </c>
      <c r="B6" s="23" t="s">
        <v>0</v>
      </c>
      <c r="C6" s="164"/>
      <c r="D6" s="165"/>
      <c r="E6" s="266" t="str">
        <f>B7</f>
        <v>あすなろ</v>
      </c>
      <c r="F6" s="267"/>
      <c r="G6" s="267"/>
      <c r="H6" s="267"/>
      <c r="I6" s="268"/>
      <c r="J6" s="164"/>
      <c r="K6" s="165"/>
      <c r="L6" s="17"/>
      <c r="M6" s="146"/>
      <c r="N6" s="266" t="str">
        <f>B12</f>
        <v>緑台</v>
      </c>
      <c r="O6" s="267"/>
      <c r="P6" s="267"/>
      <c r="Q6" s="267"/>
      <c r="R6" s="268"/>
      <c r="S6" s="138"/>
      <c r="T6" s="21"/>
      <c r="U6" s="22"/>
      <c r="V6" s="21"/>
      <c r="W6" s="266" t="str">
        <f>B17</f>
        <v>宮原ジュニア</v>
      </c>
      <c r="X6" s="267"/>
      <c r="Y6" s="267"/>
      <c r="Z6" s="267"/>
      <c r="AA6" s="268"/>
      <c r="AB6" s="138"/>
      <c r="AC6" s="166"/>
      <c r="AD6" s="169" t="s">
        <v>4</v>
      </c>
      <c r="AE6" s="141" t="s">
        <v>5</v>
      </c>
      <c r="AF6" s="139" t="s">
        <v>6</v>
      </c>
      <c r="AG6" s="140" t="s">
        <v>7</v>
      </c>
      <c r="AH6" s="191" t="s">
        <v>8</v>
      </c>
      <c r="AI6" s="192" t="s">
        <v>9</v>
      </c>
      <c r="AJ6" s="139" t="s">
        <v>49</v>
      </c>
      <c r="AK6" s="207" t="s">
        <v>51</v>
      </c>
      <c r="AL6" s="139" t="s">
        <v>10</v>
      </c>
      <c r="AM6" s="192" t="s">
        <v>11</v>
      </c>
      <c r="AN6" s="192" t="s">
        <v>12</v>
      </c>
      <c r="AO6" s="192" t="s">
        <v>13</v>
      </c>
      <c r="AP6" s="139" t="s">
        <v>50</v>
      </c>
      <c r="AQ6" s="210" t="s">
        <v>52</v>
      </c>
      <c r="AR6" s="192" t="s">
        <v>14</v>
      </c>
      <c r="AS6" s="192" t="s">
        <v>15</v>
      </c>
      <c r="AT6" s="193" t="s">
        <v>16</v>
      </c>
      <c r="AU6" s="211" t="s">
        <v>53</v>
      </c>
    </row>
    <row r="7" spans="1:51" ht="14.25" customHeight="1">
      <c r="A7" s="247">
        <f>RANK(AD7,$AD$7:$AD$21,0)</f>
        <v>3</v>
      </c>
      <c r="B7" s="250" t="str">
        <f>'1日目入力'!C4</f>
        <v>あすなろ</v>
      </c>
      <c r="C7" s="16"/>
      <c r="D7" s="24"/>
      <c r="E7" s="127"/>
      <c r="F7" s="128"/>
      <c r="G7" s="128"/>
      <c r="H7" s="128"/>
      <c r="I7" s="129"/>
      <c r="J7" s="16"/>
      <c r="K7" s="24"/>
      <c r="L7" s="159" t="s">
        <v>45</v>
      </c>
      <c r="M7" s="160" t="s">
        <v>43</v>
      </c>
      <c r="N7" s="47"/>
      <c r="O7" s="25"/>
      <c r="P7" s="25"/>
      <c r="Q7" s="25"/>
      <c r="R7" s="26"/>
      <c r="S7" s="154" t="s">
        <v>44</v>
      </c>
      <c r="T7" s="155" t="s">
        <v>46</v>
      </c>
      <c r="U7" s="159" t="s">
        <v>45</v>
      </c>
      <c r="V7" s="160" t="s">
        <v>43</v>
      </c>
      <c r="W7" s="47"/>
      <c r="X7" s="25"/>
      <c r="Y7" s="25"/>
      <c r="Z7" s="25"/>
      <c r="AA7" s="26"/>
      <c r="AB7" s="154" t="s">
        <v>44</v>
      </c>
      <c r="AC7" s="167" t="s">
        <v>46</v>
      </c>
      <c r="AD7" s="252">
        <f>AK7*100+AQ7*10+AU7</f>
        <v>111</v>
      </c>
      <c r="AE7" s="255">
        <v>2</v>
      </c>
      <c r="AF7" s="244">
        <v>2</v>
      </c>
      <c r="AG7" s="258">
        <v>3</v>
      </c>
      <c r="AH7" s="240">
        <f>L10+U10</f>
        <v>0</v>
      </c>
      <c r="AI7" s="234">
        <f>T10+AC10</f>
        <v>2</v>
      </c>
      <c r="AJ7" s="234">
        <f>AH7-AI7</f>
        <v>-2</v>
      </c>
      <c r="AK7" s="242">
        <f>RANK(AJ7,$AJ$7:$AJ$21,1)</f>
        <v>1</v>
      </c>
      <c r="AL7" s="244">
        <v>0</v>
      </c>
      <c r="AM7" s="234">
        <f>M8+V8</f>
        <v>1</v>
      </c>
      <c r="AN7" s="234">
        <f>S8+AB8</f>
        <v>4</v>
      </c>
      <c r="AO7" s="236">
        <f>IFERROR(AM7/AN7,"MAX")</f>
        <v>0.25</v>
      </c>
      <c r="AP7" s="236">
        <f>AM7-AN7</f>
        <v>-3</v>
      </c>
      <c r="AQ7" s="238">
        <f>RANK(AP7,$AP$7:$AP$21,1)</f>
        <v>1</v>
      </c>
      <c r="AR7" s="234">
        <f>L8+U8</f>
        <v>84</v>
      </c>
      <c r="AS7" s="234">
        <f>T8+AC8</f>
        <v>97</v>
      </c>
      <c r="AT7" s="228">
        <f>IFERROR(AR7/AS7,"0")</f>
        <v>0.865979381443299</v>
      </c>
      <c r="AU7" s="230">
        <f>RANK(AT7,$AT$7:$AT$21,1)</f>
        <v>1</v>
      </c>
      <c r="AW7" s="64" t="s">
        <v>61</v>
      </c>
      <c r="AX7" t="s">
        <v>62</v>
      </c>
    </row>
    <row r="8" spans="1:51" ht="14.25" customHeight="1">
      <c r="A8" s="248"/>
      <c r="B8" s="251"/>
      <c r="C8" s="16"/>
      <c r="D8" s="16"/>
      <c r="E8" s="130"/>
      <c r="F8" s="131"/>
      <c r="G8" s="131"/>
      <c r="H8" s="131"/>
      <c r="I8" s="132"/>
      <c r="J8" s="16"/>
      <c r="K8" s="16"/>
      <c r="L8" s="149">
        <f>'1日目入力'!H7</f>
        <v>49</v>
      </c>
      <c r="M8" s="150">
        <f>O11</f>
        <v>1</v>
      </c>
      <c r="N8" s="232" t="str">
        <f>IF(O11="","",IF(O11=Q11,"",IF(O11&lt;Q11,"●",IF(O11&gt;Q11,"○"))))</f>
        <v>●</v>
      </c>
      <c r="O8" s="29">
        <f>'1日目入力'!G4</f>
        <v>21</v>
      </c>
      <c r="P8" s="27" t="s">
        <v>42</v>
      </c>
      <c r="Q8" s="30">
        <f>'1日目入力'!K4</f>
        <v>18</v>
      </c>
      <c r="R8" s="233" t="str">
        <f>IF(O11="","",IF(O11=Q11,"",IF(O11&lt;Q11,"○",IF(O11&gt;Q11,"●"))))</f>
        <v>○</v>
      </c>
      <c r="S8" s="151">
        <f>Q11</f>
        <v>2</v>
      </c>
      <c r="T8" s="152">
        <f>'1日目入力'!J7</f>
        <v>54</v>
      </c>
      <c r="U8" s="149">
        <f>'1日目入力'!AF7</f>
        <v>35</v>
      </c>
      <c r="V8" s="150">
        <f>X11</f>
        <v>0</v>
      </c>
      <c r="W8" s="232" t="str">
        <f>IF(X11="","",IF(X11=Z11,"",IF(X11&lt;Z11,"●",IF(X11&gt;Z11,"○"))))</f>
        <v>●</v>
      </c>
      <c r="X8" s="29">
        <f>'1日目入力'!AE4</f>
        <v>15</v>
      </c>
      <c r="Y8" s="27" t="s">
        <v>42</v>
      </c>
      <c r="Z8" s="30">
        <f>'1日目入力'!AI4</f>
        <v>21</v>
      </c>
      <c r="AA8" s="233" t="str">
        <f>IF(X11="","",IF(X11=Z11,"",IF(X11&lt;Z11,"○",IF(X11&gt;Z11,"●"))))</f>
        <v>○</v>
      </c>
      <c r="AB8" s="151">
        <f>Z11</f>
        <v>2</v>
      </c>
      <c r="AC8" s="168">
        <f>'1日目入力'!AH7</f>
        <v>43</v>
      </c>
      <c r="AD8" s="253"/>
      <c r="AE8" s="256"/>
      <c r="AF8" s="245"/>
      <c r="AG8" s="259"/>
      <c r="AH8" s="240"/>
      <c r="AI8" s="234"/>
      <c r="AJ8" s="234"/>
      <c r="AK8" s="242"/>
      <c r="AL8" s="245"/>
      <c r="AM8" s="234"/>
      <c r="AN8" s="234"/>
      <c r="AO8" s="236"/>
      <c r="AP8" s="236"/>
      <c r="AQ8" s="238"/>
      <c r="AR8" s="234"/>
      <c r="AS8" s="234"/>
      <c r="AT8" s="228"/>
      <c r="AU8" s="230"/>
      <c r="AW8" s="64">
        <v>1</v>
      </c>
      <c r="AX8" t="str">
        <f>VLOOKUP(AW8,A7:B21,2,FALSE)</f>
        <v>宮原ジュニア</v>
      </c>
    </row>
    <row r="9" spans="1:51" ht="14.25" customHeight="1">
      <c r="A9" s="248"/>
      <c r="B9" s="251"/>
      <c r="C9" s="125"/>
      <c r="D9" s="16"/>
      <c r="E9" s="130"/>
      <c r="F9" s="131"/>
      <c r="G9" s="131"/>
      <c r="H9" s="131"/>
      <c r="I9" s="132"/>
      <c r="J9" s="125"/>
      <c r="K9" s="16"/>
      <c r="L9" s="163" t="s">
        <v>47</v>
      </c>
      <c r="M9" s="161"/>
      <c r="N9" s="232"/>
      <c r="O9" s="29">
        <f>'1日目入力'!G5</f>
        <v>15</v>
      </c>
      <c r="P9" s="27" t="s">
        <v>42</v>
      </c>
      <c r="Q9" s="30">
        <f>'1日目入力'!K5</f>
        <v>21</v>
      </c>
      <c r="R9" s="233"/>
      <c r="S9" s="156"/>
      <c r="T9" s="158" t="s">
        <v>48</v>
      </c>
      <c r="U9" s="163" t="s">
        <v>47</v>
      </c>
      <c r="V9" s="161"/>
      <c r="W9" s="232"/>
      <c r="X9" s="29">
        <f>'1日目入力'!AE5</f>
        <v>20</v>
      </c>
      <c r="Y9" s="27" t="s">
        <v>42</v>
      </c>
      <c r="Z9" s="30">
        <f>'1日目入力'!AI5</f>
        <v>22</v>
      </c>
      <c r="AA9" s="233"/>
      <c r="AB9" s="156"/>
      <c r="AC9" s="158" t="s">
        <v>48</v>
      </c>
      <c r="AD9" s="253"/>
      <c r="AE9" s="256"/>
      <c r="AF9" s="245"/>
      <c r="AG9" s="259"/>
      <c r="AH9" s="240"/>
      <c r="AI9" s="234"/>
      <c r="AJ9" s="234"/>
      <c r="AK9" s="242"/>
      <c r="AL9" s="245"/>
      <c r="AM9" s="234"/>
      <c r="AN9" s="234"/>
      <c r="AO9" s="236"/>
      <c r="AP9" s="236"/>
      <c r="AQ9" s="238"/>
      <c r="AR9" s="234"/>
      <c r="AS9" s="234"/>
      <c r="AT9" s="228"/>
      <c r="AU9" s="230"/>
      <c r="AW9" s="64">
        <v>2</v>
      </c>
      <c r="AX9" t="str">
        <f>VLOOKUP(AW9,A7:B21,2,FALSE)</f>
        <v>緑台</v>
      </c>
      <c r="AY9" s="56"/>
    </row>
    <row r="10" spans="1:51" ht="14.25" customHeight="1">
      <c r="A10" s="248"/>
      <c r="B10" s="251"/>
      <c r="C10" s="125"/>
      <c r="D10" s="33"/>
      <c r="E10" s="130"/>
      <c r="F10" s="131"/>
      <c r="G10" s="131"/>
      <c r="H10" s="131"/>
      <c r="I10" s="132"/>
      <c r="J10" s="125"/>
      <c r="K10" s="33"/>
      <c r="L10" s="149">
        <f>(COUNTIF(N8,"○"))</f>
        <v>0</v>
      </c>
      <c r="M10" s="161"/>
      <c r="N10" s="232"/>
      <c r="O10" s="29" t="str">
        <f>'1日目入力'!G6</f>
        <v>13</v>
      </c>
      <c r="P10" s="27" t="s">
        <v>42</v>
      </c>
      <c r="Q10" s="30" t="str">
        <f>'1日目入力'!K6</f>
        <v>15</v>
      </c>
      <c r="R10" s="233"/>
      <c r="S10" s="151"/>
      <c r="T10" s="153">
        <f>(COUNTIF(R8,"○"))</f>
        <v>1</v>
      </c>
      <c r="U10" s="149">
        <f>(COUNTIF(W8,"○"))</f>
        <v>0</v>
      </c>
      <c r="V10" s="161"/>
      <c r="W10" s="232"/>
      <c r="X10" s="29" t="str">
        <f>'1日目入力'!AE6</f>
        <v/>
      </c>
      <c r="Y10" s="27" t="s">
        <v>42</v>
      </c>
      <c r="Z10" s="30" t="str">
        <f>'1日目入力'!AI6</f>
        <v/>
      </c>
      <c r="AA10" s="233"/>
      <c r="AB10" s="151"/>
      <c r="AC10" s="153">
        <f>(COUNTIF(AA8,"○"))</f>
        <v>1</v>
      </c>
      <c r="AD10" s="253"/>
      <c r="AE10" s="256"/>
      <c r="AF10" s="245"/>
      <c r="AG10" s="259"/>
      <c r="AH10" s="240"/>
      <c r="AI10" s="234"/>
      <c r="AJ10" s="234"/>
      <c r="AK10" s="242"/>
      <c r="AL10" s="245"/>
      <c r="AM10" s="234"/>
      <c r="AN10" s="234"/>
      <c r="AO10" s="236"/>
      <c r="AP10" s="236"/>
      <c r="AQ10" s="238"/>
      <c r="AR10" s="234"/>
      <c r="AS10" s="234"/>
      <c r="AT10" s="228"/>
      <c r="AU10" s="230"/>
      <c r="AW10" s="64">
        <v>3</v>
      </c>
      <c r="AX10" s="56" t="str">
        <f>VLOOKUP(AW10,A7:B21,2,FALSE)</f>
        <v>あすなろ</v>
      </c>
      <c r="AY10" s="56"/>
    </row>
    <row r="11" spans="1:51" ht="18.75" customHeight="1">
      <c r="A11" s="262"/>
      <c r="B11" s="32" t="str">
        <f>'1日目入力'!B4</f>
        <v>（群馬A）</v>
      </c>
      <c r="C11" s="125"/>
      <c r="D11" s="33"/>
      <c r="E11" s="133"/>
      <c r="F11" s="134"/>
      <c r="G11" s="134"/>
      <c r="H11" s="134"/>
      <c r="I11" s="135"/>
      <c r="J11" s="125"/>
      <c r="K11" s="33"/>
      <c r="L11" s="162"/>
      <c r="M11" s="147"/>
      <c r="N11" s="126"/>
      <c r="O11" s="34">
        <f>'1日目入力'!E5</f>
        <v>1</v>
      </c>
      <c r="P11" s="34" t="s">
        <v>2</v>
      </c>
      <c r="Q11" s="34">
        <f>'1日目入力'!M5</f>
        <v>2</v>
      </c>
      <c r="R11" s="35"/>
      <c r="S11" s="179"/>
      <c r="T11" s="157"/>
      <c r="U11" s="162"/>
      <c r="V11" s="147"/>
      <c r="W11" s="126"/>
      <c r="X11" s="34">
        <f>'1日目入力'!AC5</f>
        <v>0</v>
      </c>
      <c r="Y11" s="34" t="s">
        <v>2</v>
      </c>
      <c r="Z11" s="34">
        <f>'1日目入力'!AK5</f>
        <v>2</v>
      </c>
      <c r="AA11" s="35"/>
      <c r="AB11" s="148"/>
      <c r="AC11" s="157"/>
      <c r="AD11" s="263"/>
      <c r="AE11" s="264"/>
      <c r="AF11" s="261"/>
      <c r="AG11" s="265"/>
      <c r="AH11" s="240"/>
      <c r="AI11" s="234"/>
      <c r="AJ11" s="234"/>
      <c r="AK11" s="242"/>
      <c r="AL11" s="261"/>
      <c r="AM11" s="234"/>
      <c r="AN11" s="234"/>
      <c r="AO11" s="236"/>
      <c r="AP11" s="236"/>
      <c r="AQ11" s="238"/>
      <c r="AR11" s="234"/>
      <c r="AS11" s="234"/>
      <c r="AT11" s="228"/>
      <c r="AU11" s="230"/>
      <c r="AW11" s="64"/>
    </row>
    <row r="12" spans="1:51" ht="18.75" customHeight="1">
      <c r="A12" s="247">
        <f>RANK(AD12,$AD$7:$AD$21,0)</f>
        <v>2</v>
      </c>
      <c r="B12" s="250" t="str">
        <f>'1日目入力'!C5</f>
        <v>緑台</v>
      </c>
      <c r="C12" s="159" t="s">
        <v>45</v>
      </c>
      <c r="D12" s="160" t="s">
        <v>43</v>
      </c>
      <c r="E12" s="47"/>
      <c r="F12" s="25"/>
      <c r="G12" s="25"/>
      <c r="H12" s="25"/>
      <c r="I12" s="26"/>
      <c r="J12" s="154" t="s">
        <v>44</v>
      </c>
      <c r="K12" s="155" t="s">
        <v>46</v>
      </c>
      <c r="L12" s="14"/>
      <c r="M12" s="14"/>
      <c r="N12" s="142"/>
      <c r="O12" s="128"/>
      <c r="P12" s="128"/>
      <c r="Q12" s="128"/>
      <c r="R12" s="129"/>
      <c r="S12" s="180"/>
      <c r="T12" s="186"/>
      <c r="U12" s="159" t="s">
        <v>45</v>
      </c>
      <c r="V12" s="160" t="s">
        <v>43</v>
      </c>
      <c r="W12" s="47"/>
      <c r="X12" s="25"/>
      <c r="Y12" s="25"/>
      <c r="Z12" s="25"/>
      <c r="AA12" s="26"/>
      <c r="AB12" s="154" t="s">
        <v>44</v>
      </c>
      <c r="AC12" s="167" t="s">
        <v>46</v>
      </c>
      <c r="AD12" s="252">
        <f t="shared" ref="AD12" si="0">AK12*100+AQ12*10+AU12</f>
        <v>222</v>
      </c>
      <c r="AE12" s="255">
        <v>2</v>
      </c>
      <c r="AF12" s="244">
        <v>3</v>
      </c>
      <c r="AG12" s="258">
        <v>2</v>
      </c>
      <c r="AH12" s="240">
        <f>C15+U15</f>
        <v>1</v>
      </c>
      <c r="AI12" s="234">
        <f>K15+AC15</f>
        <v>1</v>
      </c>
      <c r="AJ12" s="234">
        <f>AH12-AI12</f>
        <v>0</v>
      </c>
      <c r="AK12" s="242">
        <f t="shared" ref="AK12" si="1">RANK(AJ12,$AJ$7:$AJ$21,1)</f>
        <v>2</v>
      </c>
      <c r="AL12" s="244">
        <v>0</v>
      </c>
      <c r="AM12" s="234">
        <f>D13+V13</f>
        <v>2</v>
      </c>
      <c r="AN12" s="234">
        <f>J13+AB13</f>
        <v>3</v>
      </c>
      <c r="AO12" s="236">
        <f t="shared" ref="AO12" si="2">IFERROR(AM12/AN12,"MAX")</f>
        <v>0.66666666666666663</v>
      </c>
      <c r="AP12" s="236">
        <f t="shared" ref="AP12" si="3">AM12-AN12</f>
        <v>-1</v>
      </c>
      <c r="AQ12" s="238">
        <f t="shared" ref="AQ12" si="4">RANK(AP12,$AP$7:$AP$21,1)</f>
        <v>2</v>
      </c>
      <c r="AR12" s="234">
        <f>C13+U13</f>
        <v>82</v>
      </c>
      <c r="AS12" s="234">
        <f>K13+AC13</f>
        <v>91</v>
      </c>
      <c r="AT12" s="228">
        <f>IFERROR(AR12/AS12,"0")</f>
        <v>0.90109890109890112</v>
      </c>
      <c r="AU12" s="230">
        <f>RANK(AT12,$AT$7:$AT$21,1)</f>
        <v>2</v>
      </c>
    </row>
    <row r="13" spans="1:51" ht="14.25" customHeight="1">
      <c r="A13" s="248"/>
      <c r="B13" s="251"/>
      <c r="C13" s="149">
        <f>T8</f>
        <v>54</v>
      </c>
      <c r="D13" s="150">
        <f>F16</f>
        <v>2</v>
      </c>
      <c r="E13" s="232" t="str">
        <f>IF(F16="","",IF(F16=H16,"",IF(F16&lt;H16,"●",IF(F16&gt;H16,"○"))))</f>
        <v>○</v>
      </c>
      <c r="F13" s="29">
        <f>'1日目入力'!K4</f>
        <v>18</v>
      </c>
      <c r="G13" s="27" t="s">
        <v>42</v>
      </c>
      <c r="H13" s="30">
        <f>'1日目入力'!G4</f>
        <v>21</v>
      </c>
      <c r="I13" s="233" t="str">
        <f>IF(F16="","",IF(F16=H16,"",IF(F16&lt;H16,"○",IF(F16&gt;H16,"●"))))</f>
        <v>●</v>
      </c>
      <c r="J13" s="151">
        <f>H16</f>
        <v>1</v>
      </c>
      <c r="K13" s="152">
        <f>L8</f>
        <v>49</v>
      </c>
      <c r="L13" s="15"/>
      <c r="M13" s="15"/>
      <c r="N13" s="130"/>
      <c r="O13" s="131"/>
      <c r="P13" s="131"/>
      <c r="Q13" s="131"/>
      <c r="R13" s="132"/>
      <c r="S13" s="125"/>
      <c r="T13" s="187"/>
      <c r="U13" s="149">
        <f>'1日目入力'!T7</f>
        <v>28</v>
      </c>
      <c r="V13" s="150">
        <f>X16</f>
        <v>0</v>
      </c>
      <c r="W13" s="232" t="str">
        <f>IF(X16="","",IF(X16=Z16,"",IF(X16&lt;Z16,"●",IF(X16&gt;Z16,"○"))))</f>
        <v>●</v>
      </c>
      <c r="X13" s="29">
        <f>'1日目入力'!S4</f>
        <v>18</v>
      </c>
      <c r="Y13" s="27" t="s">
        <v>42</v>
      </c>
      <c r="Z13" s="30">
        <f>'1日目入力'!W4</f>
        <v>21</v>
      </c>
      <c r="AA13" s="233" t="str">
        <f>IF(X16="","",IF(X16=Z16,"",IF(X16&lt;Z16,"○",IF(X16&gt;Z16,"●"))))</f>
        <v>○</v>
      </c>
      <c r="AB13" s="151">
        <f>Z16</f>
        <v>2</v>
      </c>
      <c r="AC13" s="168">
        <f>'1日目入力'!V7</f>
        <v>42</v>
      </c>
      <c r="AD13" s="253"/>
      <c r="AE13" s="256"/>
      <c r="AF13" s="245"/>
      <c r="AG13" s="259"/>
      <c r="AH13" s="240"/>
      <c r="AI13" s="234"/>
      <c r="AJ13" s="234"/>
      <c r="AK13" s="242"/>
      <c r="AL13" s="245"/>
      <c r="AM13" s="234"/>
      <c r="AN13" s="234"/>
      <c r="AO13" s="236"/>
      <c r="AP13" s="236"/>
      <c r="AQ13" s="238"/>
      <c r="AR13" s="234"/>
      <c r="AS13" s="234"/>
      <c r="AT13" s="228"/>
      <c r="AU13" s="230"/>
    </row>
    <row r="14" spans="1:51" ht="14.25" customHeight="1">
      <c r="A14" s="248"/>
      <c r="B14" s="251"/>
      <c r="C14" s="163" t="s">
        <v>47</v>
      </c>
      <c r="D14" s="161"/>
      <c r="E14" s="232"/>
      <c r="F14" s="29">
        <f>'1日目入力'!K5</f>
        <v>21</v>
      </c>
      <c r="G14" s="27" t="s">
        <v>42</v>
      </c>
      <c r="H14" s="30">
        <f>'1日目入力'!G5</f>
        <v>15</v>
      </c>
      <c r="I14" s="233"/>
      <c r="J14" s="156"/>
      <c r="K14" s="170" t="s">
        <v>48</v>
      </c>
      <c r="L14" s="15"/>
      <c r="M14" s="15"/>
      <c r="N14" s="130"/>
      <c r="O14" s="131"/>
      <c r="P14" s="131"/>
      <c r="Q14" s="131"/>
      <c r="R14" s="132"/>
      <c r="S14" s="125"/>
      <c r="T14" s="187"/>
      <c r="U14" s="163" t="s">
        <v>47</v>
      </c>
      <c r="V14" s="161"/>
      <c r="W14" s="232"/>
      <c r="X14" s="29">
        <f>'1日目入力'!S5</f>
        <v>10</v>
      </c>
      <c r="Y14" s="27" t="s">
        <v>42</v>
      </c>
      <c r="Z14" s="30">
        <f>'1日目入力'!W5</f>
        <v>21</v>
      </c>
      <c r="AA14" s="233"/>
      <c r="AB14" s="156"/>
      <c r="AC14" s="158" t="s">
        <v>48</v>
      </c>
      <c r="AD14" s="253"/>
      <c r="AE14" s="256"/>
      <c r="AF14" s="245"/>
      <c r="AG14" s="259"/>
      <c r="AH14" s="240"/>
      <c r="AI14" s="234"/>
      <c r="AJ14" s="234"/>
      <c r="AK14" s="242"/>
      <c r="AL14" s="245"/>
      <c r="AM14" s="234"/>
      <c r="AN14" s="234"/>
      <c r="AO14" s="236"/>
      <c r="AP14" s="236"/>
      <c r="AQ14" s="238"/>
      <c r="AR14" s="234"/>
      <c r="AS14" s="234"/>
      <c r="AT14" s="228"/>
      <c r="AU14" s="230"/>
    </row>
    <row r="15" spans="1:51" ht="14.25" customHeight="1">
      <c r="A15" s="248"/>
      <c r="B15" s="251"/>
      <c r="C15" s="149">
        <f>(COUNTIF(E13,"○"))</f>
        <v>1</v>
      </c>
      <c r="D15" s="161"/>
      <c r="E15" s="232"/>
      <c r="F15" s="29" t="str">
        <f>'1日目入力'!K6</f>
        <v>15</v>
      </c>
      <c r="G15" s="27" t="s">
        <v>42</v>
      </c>
      <c r="H15" s="30" t="str">
        <f>'1日目入力'!G6</f>
        <v>13</v>
      </c>
      <c r="I15" s="233"/>
      <c r="J15" s="151"/>
      <c r="K15" s="171">
        <f>(COUNTIF(I13,"○"))</f>
        <v>0</v>
      </c>
      <c r="L15" s="15"/>
      <c r="M15" s="15"/>
      <c r="N15" s="130"/>
      <c r="O15" s="131"/>
      <c r="P15" s="131"/>
      <c r="Q15" s="131"/>
      <c r="R15" s="132"/>
      <c r="S15" s="125"/>
      <c r="T15" s="188"/>
      <c r="U15" s="149">
        <f>(COUNTIF(W13,"○"))</f>
        <v>0</v>
      </c>
      <c r="V15" s="161"/>
      <c r="W15" s="232"/>
      <c r="X15" s="29" t="str">
        <f>'1日目入力'!S6</f>
        <v/>
      </c>
      <c r="Y15" s="27" t="s">
        <v>42</v>
      </c>
      <c r="Z15" s="30" t="str">
        <f>'1日目入力'!W6</f>
        <v/>
      </c>
      <c r="AA15" s="233"/>
      <c r="AB15" s="151"/>
      <c r="AC15" s="153">
        <f>(COUNTIF(AA13,"○"))</f>
        <v>1</v>
      </c>
      <c r="AD15" s="253"/>
      <c r="AE15" s="256"/>
      <c r="AF15" s="245"/>
      <c r="AG15" s="259"/>
      <c r="AH15" s="240"/>
      <c r="AI15" s="234"/>
      <c r="AJ15" s="234"/>
      <c r="AK15" s="242"/>
      <c r="AL15" s="245"/>
      <c r="AM15" s="234"/>
      <c r="AN15" s="234"/>
      <c r="AO15" s="236"/>
      <c r="AP15" s="236"/>
      <c r="AQ15" s="238"/>
      <c r="AR15" s="234"/>
      <c r="AS15" s="234"/>
      <c r="AT15" s="228"/>
      <c r="AU15" s="230"/>
    </row>
    <row r="16" spans="1:51" ht="18.75" customHeight="1">
      <c r="A16" s="262"/>
      <c r="B16" s="32" t="str">
        <f>'1日目入力'!B5</f>
        <v>（神奈川）</v>
      </c>
      <c r="C16" s="162"/>
      <c r="D16" s="147"/>
      <c r="E16" s="126"/>
      <c r="F16" s="34">
        <f>'1日目入力'!M5</f>
        <v>2</v>
      </c>
      <c r="G16" s="34" t="s">
        <v>2</v>
      </c>
      <c r="H16" s="34">
        <f>'1日目入力'!E5</f>
        <v>1</v>
      </c>
      <c r="I16" s="35"/>
      <c r="J16" s="148"/>
      <c r="K16" s="172"/>
      <c r="L16" s="15"/>
      <c r="M16" s="15"/>
      <c r="N16" s="133"/>
      <c r="O16" s="134"/>
      <c r="P16" s="134"/>
      <c r="Q16" s="134"/>
      <c r="R16" s="135"/>
      <c r="S16" s="189"/>
      <c r="T16" s="190"/>
      <c r="U16" s="162"/>
      <c r="V16" s="147"/>
      <c r="W16" s="126"/>
      <c r="X16" s="34">
        <f>'1日目入力'!Q5</f>
        <v>0</v>
      </c>
      <c r="Y16" s="34" t="s">
        <v>2</v>
      </c>
      <c r="Z16" s="34">
        <f>'1日目入力'!Y5</f>
        <v>2</v>
      </c>
      <c r="AA16" s="35"/>
      <c r="AB16" s="179"/>
      <c r="AC16" s="157"/>
      <c r="AD16" s="263"/>
      <c r="AE16" s="264"/>
      <c r="AF16" s="261"/>
      <c r="AG16" s="265"/>
      <c r="AH16" s="240"/>
      <c r="AI16" s="234"/>
      <c r="AJ16" s="234"/>
      <c r="AK16" s="242"/>
      <c r="AL16" s="261"/>
      <c r="AM16" s="234"/>
      <c r="AN16" s="234"/>
      <c r="AO16" s="236"/>
      <c r="AP16" s="236"/>
      <c r="AQ16" s="238"/>
      <c r="AR16" s="234"/>
      <c r="AS16" s="234"/>
      <c r="AT16" s="228"/>
      <c r="AU16" s="230"/>
    </row>
    <row r="17" spans="1:50" ht="18.75" customHeight="1">
      <c r="A17" s="247">
        <f>RANK(AD17,$AD$7:$AD$21,0)</f>
        <v>1</v>
      </c>
      <c r="B17" s="250" t="str">
        <f>'1日目入力'!C6</f>
        <v>宮原ジュニア</v>
      </c>
      <c r="C17" s="159" t="s">
        <v>45</v>
      </c>
      <c r="D17" s="160" t="s">
        <v>43</v>
      </c>
      <c r="E17" s="47"/>
      <c r="F17" s="25"/>
      <c r="G17" s="25"/>
      <c r="H17" s="25"/>
      <c r="I17" s="26"/>
      <c r="J17" s="154" t="s">
        <v>44</v>
      </c>
      <c r="K17" s="155" t="s">
        <v>46</v>
      </c>
      <c r="L17" s="159" t="s">
        <v>45</v>
      </c>
      <c r="M17" s="160" t="s">
        <v>43</v>
      </c>
      <c r="N17" s="47"/>
      <c r="O17" s="25"/>
      <c r="P17" s="25"/>
      <c r="Q17" s="25"/>
      <c r="R17" s="26"/>
      <c r="S17" s="154" t="s">
        <v>44</v>
      </c>
      <c r="T17" s="155" t="s">
        <v>46</v>
      </c>
      <c r="U17" s="14"/>
      <c r="V17" s="18"/>
      <c r="W17" s="142"/>
      <c r="X17" s="128"/>
      <c r="Y17" s="128"/>
      <c r="Z17" s="128"/>
      <c r="AA17" s="129"/>
      <c r="AB17" s="180"/>
      <c r="AC17" s="181"/>
      <c r="AD17" s="252">
        <f t="shared" ref="AD17" si="5">AK17*100+AQ17*10+AU17</f>
        <v>333</v>
      </c>
      <c r="AE17" s="255">
        <v>2</v>
      </c>
      <c r="AF17" s="244">
        <v>4</v>
      </c>
      <c r="AG17" s="258">
        <v>1</v>
      </c>
      <c r="AH17" s="240">
        <f>C20+L20</f>
        <v>2</v>
      </c>
      <c r="AI17" s="234">
        <f>K20+T20</f>
        <v>0</v>
      </c>
      <c r="AJ17" s="234">
        <f>AH17-AI17</f>
        <v>2</v>
      </c>
      <c r="AK17" s="242">
        <f t="shared" ref="AK17" si="6">RANK(AJ17,$AJ$7:$AJ$21,1)</f>
        <v>3</v>
      </c>
      <c r="AL17" s="244">
        <v>0</v>
      </c>
      <c r="AM17" s="234">
        <f>D18+M18</f>
        <v>4</v>
      </c>
      <c r="AN17" s="234">
        <f>J18+S18</f>
        <v>0</v>
      </c>
      <c r="AO17" s="236" t="str">
        <f t="shared" ref="AO17" si="7">IFERROR(AM17/AN17,"MAX")</f>
        <v>MAX</v>
      </c>
      <c r="AP17" s="236">
        <f t="shared" ref="AP17" si="8">AM17-AN17</f>
        <v>4</v>
      </c>
      <c r="AQ17" s="238">
        <f t="shared" ref="AQ17" si="9">RANK(AP17,$AP$7:$AP$21,1)</f>
        <v>3</v>
      </c>
      <c r="AR17" s="234">
        <f>C18+L18</f>
        <v>85</v>
      </c>
      <c r="AS17" s="234">
        <f>K18+T18</f>
        <v>63</v>
      </c>
      <c r="AT17" s="228">
        <f>IFERROR(AR17/AS17,"0")</f>
        <v>1.3492063492063493</v>
      </c>
      <c r="AU17" s="230">
        <f>RANK(AT17,$AT$7:$AT$21,1)</f>
        <v>3</v>
      </c>
    </row>
    <row r="18" spans="1:50" ht="14.25" customHeight="1">
      <c r="A18" s="248"/>
      <c r="B18" s="251"/>
      <c r="C18" s="149">
        <f>AC8</f>
        <v>43</v>
      </c>
      <c r="D18" s="150">
        <f>F21</f>
        <v>2</v>
      </c>
      <c r="E18" s="232" t="str">
        <f>IF(F21="","",IF(F21=H21,"",IF(F21&lt;H21,"●",IF(F21&gt;H21,"○"))))</f>
        <v>○</v>
      </c>
      <c r="F18" s="29">
        <f>'1日目入力'!AI4</f>
        <v>21</v>
      </c>
      <c r="G18" s="27" t="s">
        <v>42</v>
      </c>
      <c r="H18" s="30">
        <f>'1日目入力'!AE4</f>
        <v>15</v>
      </c>
      <c r="I18" s="233" t="str">
        <f>IF(F21="","",IF(F21=H21,"",IF(F21&lt;H21,"○",IF(F21&gt;H21,"●"))))</f>
        <v>●</v>
      </c>
      <c r="J18" s="151">
        <f>H21</f>
        <v>0</v>
      </c>
      <c r="K18" s="152">
        <f>U8</f>
        <v>35</v>
      </c>
      <c r="L18" s="149">
        <f>AC13</f>
        <v>42</v>
      </c>
      <c r="M18" s="150">
        <f>O21</f>
        <v>2</v>
      </c>
      <c r="N18" s="232" t="str">
        <f>IF(O21="","",IF(O21=Q21,"",IF(O21&lt;Q21,"●",IF(O21&gt;Q21,"○"))))</f>
        <v>○</v>
      </c>
      <c r="O18" s="29">
        <f>'1日目入力'!W4</f>
        <v>21</v>
      </c>
      <c r="P18" s="27" t="s">
        <v>42</v>
      </c>
      <c r="Q18" s="30">
        <f>'1日目入力'!S4</f>
        <v>18</v>
      </c>
      <c r="R18" s="233" t="str">
        <f>IF(O21="","",IF(O21=Q21,"",IF(O21&lt;Q21,"○",IF(O21&gt;Q21,"●"))))</f>
        <v>●</v>
      </c>
      <c r="S18" s="151">
        <f>Q21</f>
        <v>0</v>
      </c>
      <c r="T18" s="152">
        <f>U13</f>
        <v>28</v>
      </c>
      <c r="U18" s="15"/>
      <c r="V18" s="15"/>
      <c r="W18" s="130"/>
      <c r="X18" s="131"/>
      <c r="Y18" s="131"/>
      <c r="Z18" s="131"/>
      <c r="AA18" s="132"/>
      <c r="AB18" s="125"/>
      <c r="AC18" s="182"/>
      <c r="AD18" s="253"/>
      <c r="AE18" s="256"/>
      <c r="AF18" s="245"/>
      <c r="AG18" s="259"/>
      <c r="AH18" s="240"/>
      <c r="AI18" s="234"/>
      <c r="AJ18" s="234"/>
      <c r="AK18" s="242"/>
      <c r="AL18" s="245"/>
      <c r="AM18" s="234"/>
      <c r="AN18" s="234"/>
      <c r="AO18" s="236"/>
      <c r="AP18" s="236"/>
      <c r="AQ18" s="238"/>
      <c r="AR18" s="234"/>
      <c r="AS18" s="234"/>
      <c r="AT18" s="228"/>
      <c r="AU18" s="230"/>
    </row>
    <row r="19" spans="1:50" ht="14.25" customHeight="1">
      <c r="A19" s="248"/>
      <c r="B19" s="251"/>
      <c r="C19" s="163" t="s">
        <v>47</v>
      </c>
      <c r="D19" s="161"/>
      <c r="E19" s="232"/>
      <c r="F19" s="29">
        <f>'1日目入力'!AI5</f>
        <v>22</v>
      </c>
      <c r="G19" s="27" t="s">
        <v>42</v>
      </c>
      <c r="H19" s="30">
        <f>'1日目入力'!AE5</f>
        <v>20</v>
      </c>
      <c r="I19" s="233"/>
      <c r="J19" s="156"/>
      <c r="K19" s="158" t="s">
        <v>48</v>
      </c>
      <c r="L19" s="163" t="s">
        <v>47</v>
      </c>
      <c r="M19" s="173"/>
      <c r="N19" s="232"/>
      <c r="O19" s="29">
        <f>'1日目入力'!W5</f>
        <v>21</v>
      </c>
      <c r="P19" s="27" t="s">
        <v>42</v>
      </c>
      <c r="Q19" s="30">
        <f>'1日目入力'!S5</f>
        <v>10</v>
      </c>
      <c r="R19" s="233"/>
      <c r="S19" s="156"/>
      <c r="T19" s="170" t="s">
        <v>48</v>
      </c>
      <c r="U19" s="15"/>
      <c r="V19" s="15"/>
      <c r="W19" s="130"/>
      <c r="X19" s="131"/>
      <c r="Y19" s="131"/>
      <c r="Z19" s="131"/>
      <c r="AA19" s="132"/>
      <c r="AB19" s="125"/>
      <c r="AC19" s="182"/>
      <c r="AD19" s="253"/>
      <c r="AE19" s="256"/>
      <c r="AF19" s="245"/>
      <c r="AG19" s="259"/>
      <c r="AH19" s="240"/>
      <c r="AI19" s="234"/>
      <c r="AJ19" s="234"/>
      <c r="AK19" s="242"/>
      <c r="AL19" s="245"/>
      <c r="AM19" s="234"/>
      <c r="AN19" s="234"/>
      <c r="AO19" s="236"/>
      <c r="AP19" s="236"/>
      <c r="AQ19" s="238"/>
      <c r="AR19" s="234"/>
      <c r="AS19" s="234"/>
      <c r="AT19" s="228"/>
      <c r="AU19" s="230"/>
    </row>
    <row r="20" spans="1:50" ht="14.25" customHeight="1">
      <c r="A20" s="248"/>
      <c r="B20" s="251"/>
      <c r="C20" s="149">
        <f>(COUNTIF(E18,"○"))</f>
        <v>1</v>
      </c>
      <c r="D20" s="161"/>
      <c r="E20" s="232"/>
      <c r="F20" s="29" t="str">
        <f>'1日目入力'!AI6</f>
        <v/>
      </c>
      <c r="G20" s="27" t="s">
        <v>42</v>
      </c>
      <c r="H20" s="30" t="str">
        <f>'1日目入力'!AE6</f>
        <v/>
      </c>
      <c r="I20" s="233"/>
      <c r="J20" s="151"/>
      <c r="K20" s="153">
        <f>(COUNTIF(I18,"○"))</f>
        <v>0</v>
      </c>
      <c r="L20" s="149">
        <f>(COUNTIF(N18,"○"))</f>
        <v>1</v>
      </c>
      <c r="M20" s="173"/>
      <c r="N20" s="232"/>
      <c r="O20" s="29" t="str">
        <f>'1日目入力'!W6</f>
        <v/>
      </c>
      <c r="P20" s="27" t="s">
        <v>42</v>
      </c>
      <c r="Q20" s="30" t="str">
        <f>'1日目入力'!S6</f>
        <v/>
      </c>
      <c r="R20" s="233"/>
      <c r="S20" s="151"/>
      <c r="T20" s="171">
        <f>(COUNTIF(R18,"○"))</f>
        <v>0</v>
      </c>
      <c r="U20" s="15"/>
      <c r="V20" s="15"/>
      <c r="W20" s="130"/>
      <c r="X20" s="131"/>
      <c r="Y20" s="131"/>
      <c r="Z20" s="131"/>
      <c r="AA20" s="132"/>
      <c r="AB20" s="125"/>
      <c r="AC20" s="183"/>
      <c r="AD20" s="253"/>
      <c r="AE20" s="256"/>
      <c r="AF20" s="245"/>
      <c r="AG20" s="259"/>
      <c r="AH20" s="240"/>
      <c r="AI20" s="234"/>
      <c r="AJ20" s="234"/>
      <c r="AK20" s="242"/>
      <c r="AL20" s="245"/>
      <c r="AM20" s="234"/>
      <c r="AN20" s="234"/>
      <c r="AO20" s="236"/>
      <c r="AP20" s="236"/>
      <c r="AQ20" s="238"/>
      <c r="AR20" s="234"/>
      <c r="AS20" s="234"/>
      <c r="AT20" s="228"/>
      <c r="AU20" s="230"/>
    </row>
    <row r="21" spans="1:50" ht="19.5" customHeight="1" thickBot="1">
      <c r="A21" s="249"/>
      <c r="B21" s="36" t="str">
        <f>'1日目入力'!B6</f>
        <v>（埼玉）</v>
      </c>
      <c r="C21" s="174"/>
      <c r="D21" s="175"/>
      <c r="E21" s="39"/>
      <c r="F21" s="37">
        <f>'1日目入力'!AK5</f>
        <v>2</v>
      </c>
      <c r="G21" s="37" t="s">
        <v>2</v>
      </c>
      <c r="H21" s="37">
        <f>'1日目入力'!AC5</f>
        <v>0</v>
      </c>
      <c r="I21" s="38"/>
      <c r="J21" s="176"/>
      <c r="K21" s="177"/>
      <c r="L21" s="174"/>
      <c r="M21" s="175"/>
      <c r="N21" s="39"/>
      <c r="O21" s="37">
        <f>'1日目入力'!Y5</f>
        <v>2</v>
      </c>
      <c r="P21" s="37" t="s">
        <v>2</v>
      </c>
      <c r="Q21" s="37">
        <f>'1日目入力'!Q5</f>
        <v>0</v>
      </c>
      <c r="R21" s="38"/>
      <c r="S21" s="176"/>
      <c r="T21" s="178"/>
      <c r="U21" s="20"/>
      <c r="V21" s="20"/>
      <c r="W21" s="143"/>
      <c r="X21" s="144"/>
      <c r="Y21" s="144"/>
      <c r="Z21" s="144"/>
      <c r="AA21" s="145"/>
      <c r="AB21" s="184"/>
      <c r="AC21" s="185"/>
      <c r="AD21" s="254"/>
      <c r="AE21" s="257"/>
      <c r="AF21" s="246"/>
      <c r="AG21" s="260"/>
      <c r="AH21" s="241"/>
      <c r="AI21" s="235"/>
      <c r="AJ21" s="235"/>
      <c r="AK21" s="243"/>
      <c r="AL21" s="246"/>
      <c r="AM21" s="235"/>
      <c r="AN21" s="235"/>
      <c r="AO21" s="237"/>
      <c r="AP21" s="237"/>
      <c r="AQ21" s="239"/>
      <c r="AR21" s="235"/>
      <c r="AS21" s="235"/>
      <c r="AT21" s="229"/>
      <c r="AU21" s="231"/>
    </row>
    <row r="22" spans="1:50" ht="42">
      <c r="A22" s="46"/>
      <c r="B22" s="40"/>
      <c r="C22" s="15"/>
      <c r="D22" s="33"/>
      <c r="E22" s="34"/>
      <c r="F22" s="34"/>
      <c r="G22" s="34"/>
      <c r="H22" s="34"/>
      <c r="I22" s="34"/>
      <c r="J22" s="19"/>
      <c r="K22" s="19"/>
      <c r="L22" s="15"/>
      <c r="M22" s="19"/>
      <c r="N22" s="41"/>
      <c r="O22" s="34"/>
      <c r="P22" s="34"/>
      <c r="Q22" s="34"/>
      <c r="R22" s="27"/>
      <c r="S22" s="15"/>
      <c r="T22" s="15"/>
      <c r="U22" s="15"/>
      <c r="V22" s="15"/>
      <c r="W22" s="28"/>
      <c r="X22" s="28"/>
      <c r="Y22" s="28"/>
      <c r="Z22" s="28"/>
      <c r="AA22" s="28"/>
      <c r="AB22" s="28"/>
      <c r="AC22" s="15"/>
      <c r="AD22" s="15"/>
      <c r="AE22" s="27"/>
      <c r="AF22" s="27"/>
      <c r="AG22" s="15"/>
      <c r="AH22" s="27"/>
      <c r="AI22" s="27"/>
      <c r="AJ22" s="27"/>
      <c r="AK22" s="205"/>
      <c r="AL22" s="27"/>
      <c r="AM22" s="27"/>
      <c r="AN22" s="27"/>
      <c r="AO22" s="195"/>
      <c r="AP22" s="42"/>
      <c r="AQ22" s="209"/>
      <c r="AR22" s="27"/>
      <c r="AS22" s="27"/>
      <c r="AT22" s="31"/>
      <c r="AU22" s="205"/>
    </row>
    <row r="23" spans="1:50" s="56" customFormat="1" ht="42">
      <c r="A23" s="46"/>
      <c r="B23" s="40"/>
      <c r="C23" s="15"/>
      <c r="D23" s="33"/>
      <c r="E23" s="34"/>
      <c r="F23" s="34"/>
      <c r="G23" s="34"/>
      <c r="H23" s="34"/>
      <c r="I23" s="34"/>
      <c r="J23" s="19"/>
      <c r="K23" s="19"/>
      <c r="L23" s="15"/>
      <c r="M23" s="19"/>
      <c r="N23" s="41"/>
      <c r="O23" s="34"/>
      <c r="P23" s="34"/>
      <c r="Q23" s="34"/>
      <c r="R23" s="27"/>
      <c r="S23" s="15"/>
      <c r="T23" s="15"/>
      <c r="U23" s="15"/>
      <c r="V23" s="15"/>
      <c r="W23" s="48"/>
      <c r="X23" s="48"/>
      <c r="Y23" s="48"/>
      <c r="Z23" s="48"/>
      <c r="AA23" s="48"/>
      <c r="AB23" s="48"/>
      <c r="AC23" s="15"/>
      <c r="AD23" s="15"/>
      <c r="AE23" s="27"/>
      <c r="AF23" s="27"/>
      <c r="AG23" s="15"/>
      <c r="AH23" s="27"/>
      <c r="AI23" s="27"/>
      <c r="AJ23" s="27"/>
      <c r="AK23" s="205"/>
      <c r="AL23" s="27"/>
      <c r="AM23" s="27"/>
      <c r="AN23" s="27"/>
      <c r="AO23" s="195"/>
      <c r="AP23" s="42"/>
      <c r="AQ23" s="209"/>
      <c r="AR23" s="27"/>
      <c r="AS23" s="27"/>
      <c r="AT23" s="31"/>
      <c r="AU23" s="205"/>
    </row>
    <row r="24" spans="1:50" s="56" customFormat="1" ht="31.5" thickBot="1">
      <c r="A24" s="197" t="s">
        <v>104</v>
      </c>
      <c r="B24" s="43"/>
      <c r="C24" s="44"/>
      <c r="D24" s="44"/>
      <c r="E24" s="43"/>
      <c r="F24" s="43"/>
      <c r="G24" s="43"/>
      <c r="H24" s="43"/>
      <c r="I24" s="43"/>
      <c r="J24" s="44"/>
      <c r="K24" s="44"/>
      <c r="L24" s="44"/>
      <c r="M24" s="44"/>
      <c r="N24" s="43"/>
      <c r="O24" s="43"/>
      <c r="P24" s="43"/>
      <c r="Q24" s="43"/>
      <c r="R24" s="43"/>
      <c r="S24" s="44"/>
      <c r="T24" s="44"/>
      <c r="U24" s="44"/>
      <c r="V24" s="44"/>
      <c r="W24" s="43"/>
      <c r="X24" s="43"/>
      <c r="Y24" s="43"/>
      <c r="Z24" s="43"/>
      <c r="AA24" s="43"/>
      <c r="AB24" s="44"/>
      <c r="AC24" s="44"/>
      <c r="AD24" s="44"/>
      <c r="AE24" s="43"/>
      <c r="AF24" s="43"/>
      <c r="AG24" s="44"/>
      <c r="AH24" s="43"/>
      <c r="AI24" s="43"/>
      <c r="AJ24" s="43"/>
      <c r="AK24" s="206"/>
      <c r="AL24" s="43"/>
      <c r="AM24" s="43"/>
      <c r="AN24" s="43"/>
      <c r="AO24" s="194"/>
      <c r="AP24" s="44"/>
      <c r="AQ24" s="206"/>
      <c r="AR24" s="43"/>
      <c r="AS24" s="43"/>
      <c r="AT24" s="43"/>
      <c r="AU24" s="206"/>
    </row>
    <row r="25" spans="1:50" s="56" customFormat="1" ht="17.25">
      <c r="A25" s="45" t="s">
        <v>3</v>
      </c>
      <c r="B25" s="23" t="s">
        <v>0</v>
      </c>
      <c r="C25" s="164"/>
      <c r="D25" s="165"/>
      <c r="E25" s="266" t="str">
        <f>B26</f>
        <v>小山Ｖクラブ</v>
      </c>
      <c r="F25" s="267"/>
      <c r="G25" s="267"/>
      <c r="H25" s="267"/>
      <c r="I25" s="268"/>
      <c r="J25" s="164"/>
      <c r="K25" s="165"/>
      <c r="L25" s="17"/>
      <c r="M25" s="146"/>
      <c r="N25" s="266" t="str">
        <f>B31</f>
        <v>みつわ台</v>
      </c>
      <c r="O25" s="267"/>
      <c r="P25" s="267"/>
      <c r="Q25" s="267"/>
      <c r="R25" s="268"/>
      <c r="S25" s="138"/>
      <c r="T25" s="21"/>
      <c r="U25" s="22"/>
      <c r="V25" s="21"/>
      <c r="W25" s="266" t="str">
        <f>B36</f>
        <v>MIRACLE</v>
      </c>
      <c r="X25" s="267"/>
      <c r="Y25" s="267"/>
      <c r="Z25" s="267"/>
      <c r="AA25" s="268"/>
      <c r="AB25" s="138"/>
      <c r="AC25" s="166"/>
      <c r="AD25" s="169" t="s">
        <v>4</v>
      </c>
      <c r="AE25" s="141" t="s">
        <v>5</v>
      </c>
      <c r="AF25" s="139" t="s">
        <v>6</v>
      </c>
      <c r="AG25" s="140" t="s">
        <v>7</v>
      </c>
      <c r="AH25" s="191" t="s">
        <v>8</v>
      </c>
      <c r="AI25" s="192" t="s">
        <v>9</v>
      </c>
      <c r="AJ25" s="139" t="s">
        <v>49</v>
      </c>
      <c r="AK25" s="207" t="s">
        <v>51</v>
      </c>
      <c r="AL25" s="139" t="s">
        <v>10</v>
      </c>
      <c r="AM25" s="192" t="s">
        <v>11</v>
      </c>
      <c r="AN25" s="192" t="s">
        <v>12</v>
      </c>
      <c r="AO25" s="192" t="s">
        <v>13</v>
      </c>
      <c r="AP25" s="139" t="s">
        <v>50</v>
      </c>
      <c r="AQ25" s="210" t="s">
        <v>52</v>
      </c>
      <c r="AR25" s="192" t="s">
        <v>14</v>
      </c>
      <c r="AS25" s="192" t="s">
        <v>15</v>
      </c>
      <c r="AT25" s="193" t="s">
        <v>16</v>
      </c>
      <c r="AU25" s="211" t="s">
        <v>53</v>
      </c>
    </row>
    <row r="26" spans="1:50" s="56" customFormat="1" ht="14.25" customHeight="1">
      <c r="A26" s="247">
        <f>RANK(AD26,$AD$26:$AD$40,0)</f>
        <v>2</v>
      </c>
      <c r="B26" s="250" t="str">
        <f>'1日目入力'!C12</f>
        <v>小山Ｖクラブ</v>
      </c>
      <c r="C26" s="16"/>
      <c r="D26" s="24"/>
      <c r="E26" s="127"/>
      <c r="F26" s="128"/>
      <c r="G26" s="128"/>
      <c r="H26" s="128"/>
      <c r="I26" s="129"/>
      <c r="J26" s="16"/>
      <c r="K26" s="24"/>
      <c r="L26" s="159" t="s">
        <v>45</v>
      </c>
      <c r="M26" s="160" t="s">
        <v>43</v>
      </c>
      <c r="N26" s="47"/>
      <c r="O26" s="25"/>
      <c r="P26" s="25"/>
      <c r="Q26" s="25"/>
      <c r="R26" s="26"/>
      <c r="S26" s="154" t="s">
        <v>44</v>
      </c>
      <c r="T26" s="155" t="s">
        <v>46</v>
      </c>
      <c r="U26" s="159" t="s">
        <v>45</v>
      </c>
      <c r="V26" s="160" t="s">
        <v>43</v>
      </c>
      <c r="W26" s="198"/>
      <c r="X26" s="199"/>
      <c r="Y26" s="199"/>
      <c r="Z26" s="199"/>
      <c r="AA26" s="200"/>
      <c r="AB26" s="154" t="s">
        <v>44</v>
      </c>
      <c r="AC26" s="167" t="s">
        <v>46</v>
      </c>
      <c r="AD26" s="252">
        <f>AK26*100+AQ26*10+AU26</f>
        <v>222</v>
      </c>
      <c r="AE26" s="255">
        <v>2</v>
      </c>
      <c r="AF26" s="244">
        <v>2</v>
      </c>
      <c r="AG26" s="258">
        <v>3</v>
      </c>
      <c r="AH26" s="240">
        <f>L29+U29</f>
        <v>1</v>
      </c>
      <c r="AI26" s="234">
        <f>T29+AC29</f>
        <v>1</v>
      </c>
      <c r="AJ26" s="234">
        <f>AH26-AI26</f>
        <v>0</v>
      </c>
      <c r="AK26" s="242">
        <f>RANK(AJ26,$AJ$26:$AJ$40,1)</f>
        <v>2</v>
      </c>
      <c r="AL26" s="244">
        <v>0</v>
      </c>
      <c r="AM26" s="234">
        <f>M27+V27</f>
        <v>2</v>
      </c>
      <c r="AN26" s="234">
        <f>S27+AB27</f>
        <v>3</v>
      </c>
      <c r="AO26" s="236">
        <f>IFERROR(AM26/AN26,"MAX")</f>
        <v>0.66666666666666663</v>
      </c>
      <c r="AP26" s="236">
        <f>AM26-AN26</f>
        <v>-1</v>
      </c>
      <c r="AQ26" s="238">
        <f>RANK(AP26,$AP$26:$AP$40,1)</f>
        <v>2</v>
      </c>
      <c r="AR26" s="234">
        <f>L27+U27</f>
        <v>76</v>
      </c>
      <c r="AS26" s="234">
        <f>T27+AC27</f>
        <v>79</v>
      </c>
      <c r="AT26" s="228">
        <f>IFERROR(AR26/AS26,"0")</f>
        <v>0.96202531645569622</v>
      </c>
      <c r="AU26" s="230">
        <f>RANK(AT26,$AT$26:$AT$40,1)</f>
        <v>2</v>
      </c>
      <c r="AW26" s="64" t="s">
        <v>61</v>
      </c>
      <c r="AX26" s="56" t="s">
        <v>62</v>
      </c>
    </row>
    <row r="27" spans="1:50" s="56" customFormat="1" ht="14.25" customHeight="1">
      <c r="A27" s="248"/>
      <c r="B27" s="251"/>
      <c r="C27" s="16"/>
      <c r="D27" s="16"/>
      <c r="E27" s="130"/>
      <c r="F27" s="131"/>
      <c r="G27" s="131"/>
      <c r="H27" s="131"/>
      <c r="I27" s="132"/>
      <c r="J27" s="16"/>
      <c r="K27" s="16"/>
      <c r="L27" s="149">
        <f>'1日目入力'!H15</f>
        <v>44</v>
      </c>
      <c r="M27" s="150">
        <f>O30</f>
        <v>2</v>
      </c>
      <c r="N27" s="232" t="str">
        <f>IF(O30="","",IF(O30=Q30,"",IF(O30&lt;Q30,"●",IF(O30&gt;Q30,"○"))))</f>
        <v>○</v>
      </c>
      <c r="O27" s="29">
        <f>'1日目入力'!G12</f>
        <v>8</v>
      </c>
      <c r="P27" s="27" t="s">
        <v>42</v>
      </c>
      <c r="Q27" s="30">
        <f>'1日目入力'!K12</f>
        <v>21</v>
      </c>
      <c r="R27" s="233" t="str">
        <f>IF(O30="","",IF(O30=Q30,"",IF(O30&lt;Q30,"○",IF(O30&gt;Q30,"●"))))</f>
        <v>●</v>
      </c>
      <c r="S27" s="151">
        <f>Q30</f>
        <v>1</v>
      </c>
      <c r="T27" s="152">
        <f>'1日目入力'!J15</f>
        <v>37</v>
      </c>
      <c r="U27" s="149">
        <f>'1日目入力'!AF15</f>
        <v>32</v>
      </c>
      <c r="V27" s="150">
        <f>X30</f>
        <v>0</v>
      </c>
      <c r="W27" s="272" t="str">
        <f>IF(X30="","",IF(X30=Z30,"",IF(X30&lt;Z30,"●",IF(X30&gt;Z30,"○"))))</f>
        <v>●</v>
      </c>
      <c r="X27" s="29">
        <f>'1日目入力'!AE12</f>
        <v>16</v>
      </c>
      <c r="Y27" s="27" t="s">
        <v>42</v>
      </c>
      <c r="Z27" s="30">
        <f>'1日目入力'!AI12</f>
        <v>21</v>
      </c>
      <c r="AA27" s="233" t="str">
        <f>IF(X30="","",IF(X30=Z30,"",IF(X30&lt;Z30,"○",IF(X30&gt;Z30,"●"))))</f>
        <v>○</v>
      </c>
      <c r="AB27" s="151">
        <f>Z30</f>
        <v>2</v>
      </c>
      <c r="AC27" s="168">
        <f>'1日目入力'!AH15</f>
        <v>42</v>
      </c>
      <c r="AD27" s="253"/>
      <c r="AE27" s="256"/>
      <c r="AF27" s="245"/>
      <c r="AG27" s="259"/>
      <c r="AH27" s="240"/>
      <c r="AI27" s="234"/>
      <c r="AJ27" s="234"/>
      <c r="AK27" s="242"/>
      <c r="AL27" s="245"/>
      <c r="AM27" s="234"/>
      <c r="AN27" s="234"/>
      <c r="AO27" s="236"/>
      <c r="AP27" s="236"/>
      <c r="AQ27" s="238"/>
      <c r="AR27" s="234"/>
      <c r="AS27" s="234"/>
      <c r="AT27" s="228"/>
      <c r="AU27" s="230"/>
      <c r="AW27" s="64">
        <v>1</v>
      </c>
      <c r="AX27" s="56" t="str">
        <f>VLOOKUP(AW27,A26:B40,2,FALSE)</f>
        <v>MIRACLE</v>
      </c>
    </row>
    <row r="28" spans="1:50" s="56" customFormat="1" ht="14.25" customHeight="1">
      <c r="A28" s="248"/>
      <c r="B28" s="251"/>
      <c r="C28" s="125"/>
      <c r="D28" s="16"/>
      <c r="E28" s="130"/>
      <c r="F28" s="131"/>
      <c r="G28" s="131"/>
      <c r="H28" s="131"/>
      <c r="I28" s="132"/>
      <c r="J28" s="125"/>
      <c r="K28" s="16"/>
      <c r="L28" s="163" t="s">
        <v>47</v>
      </c>
      <c r="M28" s="161"/>
      <c r="N28" s="232"/>
      <c r="O28" s="29">
        <f>'1日目入力'!G13</f>
        <v>21</v>
      </c>
      <c r="P28" s="27" t="s">
        <v>42</v>
      </c>
      <c r="Q28" s="30">
        <f>'1日目入力'!K13</f>
        <v>11</v>
      </c>
      <c r="R28" s="233"/>
      <c r="S28" s="156"/>
      <c r="T28" s="158" t="s">
        <v>48</v>
      </c>
      <c r="U28" s="163" t="s">
        <v>47</v>
      </c>
      <c r="V28" s="161"/>
      <c r="W28" s="272"/>
      <c r="X28" s="29">
        <f>'1日目入力'!AE13</f>
        <v>16</v>
      </c>
      <c r="Y28" s="27" t="s">
        <v>42</v>
      </c>
      <c r="Z28" s="30">
        <f>'1日目入力'!AI13</f>
        <v>21</v>
      </c>
      <c r="AA28" s="233"/>
      <c r="AB28" s="156"/>
      <c r="AC28" s="158" t="s">
        <v>48</v>
      </c>
      <c r="AD28" s="253"/>
      <c r="AE28" s="256"/>
      <c r="AF28" s="245"/>
      <c r="AG28" s="259"/>
      <c r="AH28" s="240"/>
      <c r="AI28" s="234"/>
      <c r="AJ28" s="234"/>
      <c r="AK28" s="242"/>
      <c r="AL28" s="245"/>
      <c r="AM28" s="234"/>
      <c r="AN28" s="234"/>
      <c r="AO28" s="236"/>
      <c r="AP28" s="236"/>
      <c r="AQ28" s="238"/>
      <c r="AR28" s="234"/>
      <c r="AS28" s="234"/>
      <c r="AT28" s="228"/>
      <c r="AU28" s="230"/>
      <c r="AW28" s="64">
        <v>2</v>
      </c>
      <c r="AX28" s="56" t="str">
        <f>VLOOKUP(AW28,A26:B40,2,FALSE)</f>
        <v>小山Ｖクラブ</v>
      </c>
    </row>
    <row r="29" spans="1:50" s="56" customFormat="1" ht="14.25" customHeight="1">
      <c r="A29" s="248"/>
      <c r="B29" s="251"/>
      <c r="C29" s="125"/>
      <c r="D29" s="33"/>
      <c r="E29" s="130"/>
      <c r="F29" s="131"/>
      <c r="G29" s="131"/>
      <c r="H29" s="131"/>
      <c r="I29" s="132"/>
      <c r="J29" s="125"/>
      <c r="K29" s="33"/>
      <c r="L29" s="149">
        <f>(COUNTIF(N27,"○"))</f>
        <v>1</v>
      </c>
      <c r="M29" s="161"/>
      <c r="N29" s="232"/>
      <c r="O29" s="29" t="str">
        <f>'1日目入力'!G14</f>
        <v>15</v>
      </c>
      <c r="P29" s="27" t="s">
        <v>42</v>
      </c>
      <c r="Q29" s="30" t="str">
        <f>'1日目入力'!K14</f>
        <v>5</v>
      </c>
      <c r="R29" s="233"/>
      <c r="S29" s="151"/>
      <c r="T29" s="153">
        <f>(COUNTIF(R27,"○"))</f>
        <v>0</v>
      </c>
      <c r="U29" s="149">
        <f>(COUNTIF(W27,"○"))</f>
        <v>0</v>
      </c>
      <c r="V29" s="161"/>
      <c r="W29" s="272"/>
      <c r="X29" s="29" t="str">
        <f>'1日目入力'!AE14</f>
        <v/>
      </c>
      <c r="Y29" s="27" t="s">
        <v>42</v>
      </c>
      <c r="Z29" s="30" t="str">
        <f>'1日目入力'!AI14</f>
        <v/>
      </c>
      <c r="AA29" s="233"/>
      <c r="AB29" s="151"/>
      <c r="AC29" s="153">
        <f>(COUNTIF(AA27,"○"))</f>
        <v>1</v>
      </c>
      <c r="AD29" s="253"/>
      <c r="AE29" s="256"/>
      <c r="AF29" s="245"/>
      <c r="AG29" s="259"/>
      <c r="AH29" s="240"/>
      <c r="AI29" s="234"/>
      <c r="AJ29" s="234"/>
      <c r="AK29" s="242"/>
      <c r="AL29" s="245"/>
      <c r="AM29" s="234"/>
      <c r="AN29" s="234"/>
      <c r="AO29" s="236"/>
      <c r="AP29" s="236"/>
      <c r="AQ29" s="238"/>
      <c r="AR29" s="234"/>
      <c r="AS29" s="234"/>
      <c r="AT29" s="228"/>
      <c r="AU29" s="230"/>
      <c r="AW29" s="64">
        <v>3</v>
      </c>
      <c r="AX29" s="56" t="str">
        <f>VLOOKUP(AW29,A26:B40,2,FALSE)</f>
        <v>みつわ台</v>
      </c>
    </row>
    <row r="30" spans="1:50" s="56" customFormat="1" ht="18.75" customHeight="1">
      <c r="A30" s="262"/>
      <c r="B30" s="32" t="str">
        <f>'1日目入力'!B12</f>
        <v>（栃木）</v>
      </c>
      <c r="C30" s="125"/>
      <c r="D30" s="33"/>
      <c r="E30" s="133"/>
      <c r="F30" s="134"/>
      <c r="G30" s="134"/>
      <c r="H30" s="134"/>
      <c r="I30" s="135"/>
      <c r="J30" s="125"/>
      <c r="K30" s="33"/>
      <c r="L30" s="162"/>
      <c r="M30" s="147"/>
      <c r="N30" s="126"/>
      <c r="O30" s="34">
        <f>'1日目入力'!E13</f>
        <v>2</v>
      </c>
      <c r="P30" s="34" t="s">
        <v>2</v>
      </c>
      <c r="Q30" s="34">
        <f>'1日目入力'!M13</f>
        <v>1</v>
      </c>
      <c r="R30" s="35"/>
      <c r="S30" s="179"/>
      <c r="T30" s="157"/>
      <c r="U30" s="162"/>
      <c r="V30" s="147"/>
      <c r="W30" s="201"/>
      <c r="X30" s="34">
        <f>'1日目入力'!AC13</f>
        <v>0</v>
      </c>
      <c r="Y30" s="34" t="s">
        <v>2</v>
      </c>
      <c r="Z30" s="34">
        <f>'1日目入力'!AK13</f>
        <v>2</v>
      </c>
      <c r="AA30" s="35"/>
      <c r="AB30" s="148"/>
      <c r="AC30" s="157"/>
      <c r="AD30" s="263"/>
      <c r="AE30" s="264"/>
      <c r="AF30" s="261"/>
      <c r="AG30" s="265"/>
      <c r="AH30" s="240"/>
      <c r="AI30" s="234"/>
      <c r="AJ30" s="234"/>
      <c r="AK30" s="242"/>
      <c r="AL30" s="261"/>
      <c r="AM30" s="234"/>
      <c r="AN30" s="234"/>
      <c r="AO30" s="236"/>
      <c r="AP30" s="236"/>
      <c r="AQ30" s="238"/>
      <c r="AR30" s="234"/>
      <c r="AS30" s="234"/>
      <c r="AT30" s="228"/>
      <c r="AU30" s="230"/>
    </row>
    <row r="31" spans="1:50" s="56" customFormat="1" ht="18.75" customHeight="1">
      <c r="A31" s="247">
        <f t="shared" ref="A31" si="10">RANK(AD31,$AD$26:$AD$40,0)</f>
        <v>3</v>
      </c>
      <c r="B31" s="250" t="str">
        <f>'1日目入力'!C13</f>
        <v>みつわ台</v>
      </c>
      <c r="C31" s="159" t="s">
        <v>45</v>
      </c>
      <c r="D31" s="160" t="s">
        <v>43</v>
      </c>
      <c r="E31" s="198"/>
      <c r="F31" s="199"/>
      <c r="G31" s="199"/>
      <c r="H31" s="199"/>
      <c r="I31" s="200"/>
      <c r="J31" s="154" t="s">
        <v>44</v>
      </c>
      <c r="K31" s="155" t="s">
        <v>46</v>
      </c>
      <c r="L31" s="14"/>
      <c r="M31" s="14"/>
      <c r="N31" s="142"/>
      <c r="O31" s="128"/>
      <c r="P31" s="128"/>
      <c r="Q31" s="128"/>
      <c r="R31" s="129"/>
      <c r="S31" s="180"/>
      <c r="T31" s="186"/>
      <c r="U31" s="159" t="s">
        <v>45</v>
      </c>
      <c r="V31" s="160" t="s">
        <v>43</v>
      </c>
      <c r="W31" s="198"/>
      <c r="X31" s="199"/>
      <c r="Y31" s="199"/>
      <c r="Z31" s="199"/>
      <c r="AA31" s="200"/>
      <c r="AB31" s="154" t="s">
        <v>44</v>
      </c>
      <c r="AC31" s="167" t="s">
        <v>46</v>
      </c>
      <c r="AD31" s="252">
        <f>AK31*100+AQ31*10+AU31</f>
        <v>111</v>
      </c>
      <c r="AE31" s="255">
        <v>2</v>
      </c>
      <c r="AF31" s="244">
        <v>3</v>
      </c>
      <c r="AG31" s="258">
        <v>2</v>
      </c>
      <c r="AH31" s="240">
        <f>C34+U34</f>
        <v>0</v>
      </c>
      <c r="AI31" s="234">
        <f>K34+AC34</f>
        <v>2</v>
      </c>
      <c r="AJ31" s="234">
        <f>AH31-AI31</f>
        <v>-2</v>
      </c>
      <c r="AK31" s="242">
        <f t="shared" ref="AK31" si="11">RANK(AJ31,$AJ$26:$AJ$40,1)</f>
        <v>1</v>
      </c>
      <c r="AL31" s="244">
        <v>0</v>
      </c>
      <c r="AM31" s="234">
        <f>D32+V32</f>
        <v>1</v>
      </c>
      <c r="AN31" s="234">
        <f>J32+AB32</f>
        <v>4</v>
      </c>
      <c r="AO31" s="236">
        <f t="shared" ref="AO31" si="12">IFERROR(AM31/AN31,"MAX")</f>
        <v>0.25</v>
      </c>
      <c r="AP31" s="236">
        <f t="shared" ref="AP31" si="13">AM31-AN31</f>
        <v>-3</v>
      </c>
      <c r="AQ31" s="238">
        <f>RANK(AP31,$AP$26:$AP$40,1)</f>
        <v>1</v>
      </c>
      <c r="AR31" s="234">
        <f>C32+U32</f>
        <v>69</v>
      </c>
      <c r="AS31" s="234">
        <f>K32+AC32</f>
        <v>86</v>
      </c>
      <c r="AT31" s="228">
        <f t="shared" ref="AT31" si="14">IFERROR(AR31/AS31,"0")</f>
        <v>0.80232558139534882</v>
      </c>
      <c r="AU31" s="230">
        <f>RANK(AT31,$AT$26:$AT$40,1)</f>
        <v>1</v>
      </c>
    </row>
    <row r="32" spans="1:50" s="56" customFormat="1" ht="14.25" customHeight="1">
      <c r="A32" s="248"/>
      <c r="B32" s="251"/>
      <c r="C32" s="149">
        <f>T27</f>
        <v>37</v>
      </c>
      <c r="D32" s="150">
        <f>F35</f>
        <v>1</v>
      </c>
      <c r="E32" s="272" t="str">
        <f>IF(F35="","",IF(F35=H35,"",IF(F35&lt;H35,"●",IF(F35&gt;H35,"○"))))</f>
        <v>●</v>
      </c>
      <c r="F32" s="29">
        <f>'1日目入力'!K12</f>
        <v>21</v>
      </c>
      <c r="G32" s="27" t="s">
        <v>42</v>
      </c>
      <c r="H32" s="30">
        <f>'1日目入力'!G12</f>
        <v>8</v>
      </c>
      <c r="I32" s="233" t="str">
        <f>IF(F35="","",IF(F35=H35,"",IF(F35&lt;H35,"○",IF(F35&gt;H35,"●"))))</f>
        <v>○</v>
      </c>
      <c r="J32" s="151">
        <f>H35</f>
        <v>2</v>
      </c>
      <c r="K32" s="152">
        <f>L27</f>
        <v>44</v>
      </c>
      <c r="L32" s="15"/>
      <c r="M32" s="15"/>
      <c r="N32" s="130"/>
      <c r="O32" s="131"/>
      <c r="P32" s="131"/>
      <c r="Q32" s="131"/>
      <c r="R32" s="132"/>
      <c r="S32" s="125"/>
      <c r="T32" s="187"/>
      <c r="U32" s="149">
        <f>'1日目入力'!T15</f>
        <v>32</v>
      </c>
      <c r="V32" s="150">
        <f>X35</f>
        <v>0</v>
      </c>
      <c r="W32" s="272" t="str">
        <f>IF(X35="","",IF(X35=Z35,"",IF(X35&lt;Z35,"●",IF(X35&gt;Z35,"○"))))</f>
        <v>●</v>
      </c>
      <c r="X32" s="29">
        <f>'1日目入力'!S12</f>
        <v>13</v>
      </c>
      <c r="Y32" s="27" t="s">
        <v>42</v>
      </c>
      <c r="Z32" s="30">
        <f>'1日目入力'!W12</f>
        <v>21</v>
      </c>
      <c r="AA32" s="233" t="str">
        <f>IF(X35="","",IF(X35=Z35,"",IF(X35&lt;Z35,"○",IF(X35&gt;Z35,"●"))))</f>
        <v>○</v>
      </c>
      <c r="AB32" s="151">
        <f>Z35</f>
        <v>2</v>
      </c>
      <c r="AC32" s="168">
        <f>'1日目入力'!V15</f>
        <v>42</v>
      </c>
      <c r="AD32" s="253"/>
      <c r="AE32" s="256"/>
      <c r="AF32" s="245"/>
      <c r="AG32" s="259"/>
      <c r="AH32" s="240"/>
      <c r="AI32" s="234"/>
      <c r="AJ32" s="234"/>
      <c r="AK32" s="242"/>
      <c r="AL32" s="245"/>
      <c r="AM32" s="234"/>
      <c r="AN32" s="234"/>
      <c r="AO32" s="236"/>
      <c r="AP32" s="236"/>
      <c r="AQ32" s="238"/>
      <c r="AR32" s="234"/>
      <c r="AS32" s="234"/>
      <c r="AT32" s="228"/>
      <c r="AU32" s="230"/>
    </row>
    <row r="33" spans="1:50" s="56" customFormat="1" ht="14.25" customHeight="1">
      <c r="A33" s="248"/>
      <c r="B33" s="251"/>
      <c r="C33" s="163" t="s">
        <v>47</v>
      </c>
      <c r="D33" s="161"/>
      <c r="E33" s="272"/>
      <c r="F33" s="29">
        <f>'1日目入力'!K13</f>
        <v>11</v>
      </c>
      <c r="G33" s="27" t="s">
        <v>42</v>
      </c>
      <c r="H33" s="30">
        <f>'1日目入力'!G13</f>
        <v>21</v>
      </c>
      <c r="I33" s="233"/>
      <c r="J33" s="156"/>
      <c r="K33" s="170" t="s">
        <v>48</v>
      </c>
      <c r="L33" s="15"/>
      <c r="M33" s="15"/>
      <c r="N33" s="130"/>
      <c r="O33" s="131"/>
      <c r="P33" s="131"/>
      <c r="Q33" s="131"/>
      <c r="R33" s="132"/>
      <c r="S33" s="125"/>
      <c r="T33" s="187"/>
      <c r="U33" s="163" t="s">
        <v>47</v>
      </c>
      <c r="V33" s="161"/>
      <c r="W33" s="272"/>
      <c r="X33" s="29">
        <f>'1日目入力'!S13</f>
        <v>19</v>
      </c>
      <c r="Y33" s="27" t="s">
        <v>42</v>
      </c>
      <c r="Z33" s="30">
        <f>'1日目入力'!W13</f>
        <v>21</v>
      </c>
      <c r="AA33" s="233"/>
      <c r="AB33" s="156"/>
      <c r="AC33" s="158" t="s">
        <v>48</v>
      </c>
      <c r="AD33" s="253"/>
      <c r="AE33" s="256"/>
      <c r="AF33" s="245"/>
      <c r="AG33" s="259"/>
      <c r="AH33" s="240"/>
      <c r="AI33" s="234"/>
      <c r="AJ33" s="234"/>
      <c r="AK33" s="242"/>
      <c r="AL33" s="245"/>
      <c r="AM33" s="234"/>
      <c r="AN33" s="234"/>
      <c r="AO33" s="236"/>
      <c r="AP33" s="236"/>
      <c r="AQ33" s="238"/>
      <c r="AR33" s="234"/>
      <c r="AS33" s="234"/>
      <c r="AT33" s="228"/>
      <c r="AU33" s="230"/>
    </row>
    <row r="34" spans="1:50" s="56" customFormat="1" ht="14.25" customHeight="1">
      <c r="A34" s="248"/>
      <c r="B34" s="251"/>
      <c r="C34" s="149">
        <f>(COUNTIF(E32,"○"))</f>
        <v>0</v>
      </c>
      <c r="D34" s="161"/>
      <c r="E34" s="272"/>
      <c r="F34" s="29" t="str">
        <f>'1日目入力'!K14</f>
        <v>5</v>
      </c>
      <c r="G34" s="27" t="s">
        <v>42</v>
      </c>
      <c r="H34" s="30" t="str">
        <f>'1日目入力'!G14</f>
        <v>15</v>
      </c>
      <c r="I34" s="233"/>
      <c r="J34" s="151"/>
      <c r="K34" s="171">
        <f>(COUNTIF(I32,"○"))</f>
        <v>1</v>
      </c>
      <c r="L34" s="15"/>
      <c r="M34" s="15"/>
      <c r="N34" s="130"/>
      <c r="O34" s="131"/>
      <c r="P34" s="131"/>
      <c r="Q34" s="131"/>
      <c r="R34" s="132"/>
      <c r="S34" s="125"/>
      <c r="T34" s="188"/>
      <c r="U34" s="149">
        <f>(COUNTIF(W32,"○"))</f>
        <v>0</v>
      </c>
      <c r="V34" s="161"/>
      <c r="W34" s="272"/>
      <c r="X34" s="29" t="str">
        <f>'1日目入力'!S14</f>
        <v/>
      </c>
      <c r="Y34" s="27" t="s">
        <v>42</v>
      </c>
      <c r="Z34" s="30" t="str">
        <f>'1日目入力'!W14</f>
        <v/>
      </c>
      <c r="AA34" s="233"/>
      <c r="AB34" s="151"/>
      <c r="AC34" s="153">
        <f>(COUNTIF(AA32,"○"))</f>
        <v>1</v>
      </c>
      <c r="AD34" s="253"/>
      <c r="AE34" s="256"/>
      <c r="AF34" s="245"/>
      <c r="AG34" s="259"/>
      <c r="AH34" s="240"/>
      <c r="AI34" s="234"/>
      <c r="AJ34" s="234"/>
      <c r="AK34" s="242"/>
      <c r="AL34" s="245"/>
      <c r="AM34" s="234"/>
      <c r="AN34" s="234"/>
      <c r="AO34" s="236"/>
      <c r="AP34" s="236"/>
      <c r="AQ34" s="238"/>
      <c r="AR34" s="234"/>
      <c r="AS34" s="234"/>
      <c r="AT34" s="228"/>
      <c r="AU34" s="230"/>
    </row>
    <row r="35" spans="1:50" s="56" customFormat="1" ht="18.75" customHeight="1">
      <c r="A35" s="262"/>
      <c r="B35" s="32" t="str">
        <f>'1日目入力'!B13</f>
        <v>（千葉）</v>
      </c>
      <c r="C35" s="162"/>
      <c r="D35" s="147"/>
      <c r="E35" s="201"/>
      <c r="F35" s="34">
        <f>'1日目入力'!M13</f>
        <v>1</v>
      </c>
      <c r="G35" s="34" t="s">
        <v>2</v>
      </c>
      <c r="H35" s="34">
        <f>'1日目入力'!E13</f>
        <v>2</v>
      </c>
      <c r="I35" s="35"/>
      <c r="J35" s="148"/>
      <c r="K35" s="172"/>
      <c r="L35" s="15"/>
      <c r="M35" s="15"/>
      <c r="N35" s="133"/>
      <c r="O35" s="134"/>
      <c r="P35" s="134"/>
      <c r="Q35" s="134"/>
      <c r="R35" s="135"/>
      <c r="S35" s="189"/>
      <c r="T35" s="190"/>
      <c r="U35" s="162"/>
      <c r="V35" s="147"/>
      <c r="W35" s="201"/>
      <c r="X35" s="34">
        <f>'1日目入力'!Q13</f>
        <v>0</v>
      </c>
      <c r="Y35" s="34" t="s">
        <v>2</v>
      </c>
      <c r="Z35" s="34">
        <f>'1日目入力'!Y13</f>
        <v>2</v>
      </c>
      <c r="AA35" s="35"/>
      <c r="AB35" s="179"/>
      <c r="AC35" s="157"/>
      <c r="AD35" s="263"/>
      <c r="AE35" s="264"/>
      <c r="AF35" s="261"/>
      <c r="AG35" s="265"/>
      <c r="AH35" s="240"/>
      <c r="AI35" s="234"/>
      <c r="AJ35" s="234"/>
      <c r="AK35" s="242"/>
      <c r="AL35" s="261"/>
      <c r="AM35" s="234"/>
      <c r="AN35" s="234"/>
      <c r="AO35" s="236"/>
      <c r="AP35" s="236"/>
      <c r="AQ35" s="238"/>
      <c r="AR35" s="234"/>
      <c r="AS35" s="234"/>
      <c r="AT35" s="228"/>
      <c r="AU35" s="230"/>
    </row>
    <row r="36" spans="1:50" s="56" customFormat="1" ht="18.75" customHeight="1">
      <c r="A36" s="247">
        <f t="shared" ref="A36" si="15">RANK(AD36,$AD$26:$AD$40,0)</f>
        <v>1</v>
      </c>
      <c r="B36" s="250" t="str">
        <f>'1日目入力'!C14</f>
        <v>MIRACLE</v>
      </c>
      <c r="C36" s="159" t="s">
        <v>45</v>
      </c>
      <c r="D36" s="160" t="s">
        <v>43</v>
      </c>
      <c r="E36" s="198"/>
      <c r="F36" s="199"/>
      <c r="G36" s="199"/>
      <c r="H36" s="199"/>
      <c r="I36" s="200"/>
      <c r="J36" s="154" t="s">
        <v>44</v>
      </c>
      <c r="K36" s="155" t="s">
        <v>46</v>
      </c>
      <c r="L36" s="159" t="s">
        <v>45</v>
      </c>
      <c r="M36" s="160" t="s">
        <v>43</v>
      </c>
      <c r="N36" s="198"/>
      <c r="O36" s="199"/>
      <c r="P36" s="199"/>
      <c r="Q36" s="199"/>
      <c r="R36" s="200"/>
      <c r="S36" s="154" t="s">
        <v>44</v>
      </c>
      <c r="T36" s="155" t="s">
        <v>46</v>
      </c>
      <c r="U36" s="14"/>
      <c r="V36" s="18"/>
      <c r="W36" s="142"/>
      <c r="X36" s="128"/>
      <c r="Y36" s="128"/>
      <c r="Z36" s="128"/>
      <c r="AA36" s="129"/>
      <c r="AB36" s="180"/>
      <c r="AC36" s="181"/>
      <c r="AD36" s="252">
        <f t="shared" ref="AD36" si="16">AK36*100+AQ36*10+AU36</f>
        <v>333</v>
      </c>
      <c r="AE36" s="255">
        <v>2</v>
      </c>
      <c r="AF36" s="244">
        <v>4</v>
      </c>
      <c r="AG36" s="258">
        <v>1</v>
      </c>
      <c r="AH36" s="240">
        <f>C39+L39</f>
        <v>2</v>
      </c>
      <c r="AI36" s="234">
        <f>K39+T39</f>
        <v>0</v>
      </c>
      <c r="AJ36" s="234">
        <f>AH36-AI36</f>
        <v>2</v>
      </c>
      <c r="AK36" s="242">
        <f t="shared" ref="AK36" si="17">RANK(AJ36,$AJ$26:$AJ$40,1)</f>
        <v>3</v>
      </c>
      <c r="AL36" s="244">
        <v>0</v>
      </c>
      <c r="AM36" s="234">
        <f>D37+M37</f>
        <v>4</v>
      </c>
      <c r="AN36" s="234">
        <f>J37+S37</f>
        <v>0</v>
      </c>
      <c r="AO36" s="236" t="str">
        <f t="shared" ref="AO36" si="18">IFERROR(AM36/AN36,"MAX")</f>
        <v>MAX</v>
      </c>
      <c r="AP36" s="236">
        <f t="shared" ref="AP36" si="19">AM36-AN36</f>
        <v>4</v>
      </c>
      <c r="AQ36" s="238">
        <f>RANK(AP36,$AP$26:$AP$40,1)</f>
        <v>3</v>
      </c>
      <c r="AR36" s="234">
        <f>C37+L37</f>
        <v>84</v>
      </c>
      <c r="AS36" s="234">
        <f>K37+T37</f>
        <v>64</v>
      </c>
      <c r="AT36" s="228">
        <f t="shared" ref="AT36" si="20">IFERROR(AR36/AS36,"0")</f>
        <v>1.3125</v>
      </c>
      <c r="AU36" s="273">
        <f>RANK(AT36,$AT$26:$AT$40,1)</f>
        <v>3</v>
      </c>
    </row>
    <row r="37" spans="1:50" s="56" customFormat="1" ht="14.25" customHeight="1">
      <c r="A37" s="248"/>
      <c r="B37" s="251"/>
      <c r="C37" s="149">
        <f>AC27</f>
        <v>42</v>
      </c>
      <c r="D37" s="150">
        <f>F40</f>
        <v>2</v>
      </c>
      <c r="E37" s="272" t="str">
        <f>IF(F40="","",IF(F40=H40,"",IF(F40&lt;H40,"●",IF(F40&gt;H40,"○"))))</f>
        <v>○</v>
      </c>
      <c r="F37" s="29">
        <f>'1日目入力'!AI12</f>
        <v>21</v>
      </c>
      <c r="G37" s="27" t="s">
        <v>42</v>
      </c>
      <c r="H37" s="30">
        <f>'1日目入力'!AE12</f>
        <v>16</v>
      </c>
      <c r="I37" s="233" t="str">
        <f>IF(F40="","",IF(F40=H40,"",IF(F40&lt;H40,"○",IF(F40&gt;H40,"●"))))</f>
        <v>●</v>
      </c>
      <c r="J37" s="151">
        <f>H40</f>
        <v>0</v>
      </c>
      <c r="K37" s="152">
        <f>U27</f>
        <v>32</v>
      </c>
      <c r="L37" s="149">
        <f>AC32</f>
        <v>42</v>
      </c>
      <c r="M37" s="150">
        <f>O40</f>
        <v>2</v>
      </c>
      <c r="N37" s="272" t="str">
        <f>IF(O40="","",IF(O40=Q40,"",IF(O40&lt;Q40,"●",IF(O40&gt;Q40,"○"))))</f>
        <v>○</v>
      </c>
      <c r="O37" s="29">
        <f>'1日目入力'!W12</f>
        <v>21</v>
      </c>
      <c r="P37" s="27" t="s">
        <v>42</v>
      </c>
      <c r="Q37" s="30">
        <f>'1日目入力'!S12</f>
        <v>13</v>
      </c>
      <c r="R37" s="233" t="str">
        <f>IF(O40="","",IF(O40=Q40,"",IF(O40&lt;Q40,"○",IF(O40&gt;Q40,"●"))))</f>
        <v>●</v>
      </c>
      <c r="S37" s="151">
        <f>Q40</f>
        <v>0</v>
      </c>
      <c r="T37" s="152">
        <f>U32</f>
        <v>32</v>
      </c>
      <c r="U37" s="15"/>
      <c r="V37" s="15"/>
      <c r="W37" s="130"/>
      <c r="X37" s="131"/>
      <c r="Y37" s="131"/>
      <c r="Z37" s="131"/>
      <c r="AA37" s="132"/>
      <c r="AB37" s="125"/>
      <c r="AC37" s="182"/>
      <c r="AD37" s="253"/>
      <c r="AE37" s="256"/>
      <c r="AF37" s="245"/>
      <c r="AG37" s="259"/>
      <c r="AH37" s="240"/>
      <c r="AI37" s="234"/>
      <c r="AJ37" s="234"/>
      <c r="AK37" s="242"/>
      <c r="AL37" s="245"/>
      <c r="AM37" s="234"/>
      <c r="AN37" s="234"/>
      <c r="AO37" s="236"/>
      <c r="AP37" s="236"/>
      <c r="AQ37" s="238"/>
      <c r="AR37" s="234"/>
      <c r="AS37" s="234"/>
      <c r="AT37" s="228"/>
      <c r="AU37" s="273"/>
    </row>
    <row r="38" spans="1:50" s="56" customFormat="1" ht="14.25" customHeight="1">
      <c r="A38" s="248"/>
      <c r="B38" s="251"/>
      <c r="C38" s="163" t="s">
        <v>47</v>
      </c>
      <c r="D38" s="161"/>
      <c r="E38" s="272"/>
      <c r="F38" s="29">
        <f>'1日目入力'!AI13</f>
        <v>21</v>
      </c>
      <c r="G38" s="27" t="s">
        <v>42</v>
      </c>
      <c r="H38" s="30">
        <f>'1日目入力'!AE13</f>
        <v>16</v>
      </c>
      <c r="I38" s="233"/>
      <c r="J38" s="156"/>
      <c r="K38" s="158" t="s">
        <v>48</v>
      </c>
      <c r="L38" s="163" t="s">
        <v>47</v>
      </c>
      <c r="M38" s="173"/>
      <c r="N38" s="272"/>
      <c r="O38" s="29">
        <f>'1日目入力'!W13</f>
        <v>21</v>
      </c>
      <c r="P38" s="27" t="s">
        <v>42</v>
      </c>
      <c r="Q38" s="30">
        <f>'1日目入力'!S13</f>
        <v>19</v>
      </c>
      <c r="R38" s="233"/>
      <c r="S38" s="156"/>
      <c r="T38" s="170" t="s">
        <v>48</v>
      </c>
      <c r="U38" s="15"/>
      <c r="V38" s="15"/>
      <c r="W38" s="130"/>
      <c r="X38" s="131"/>
      <c r="Y38" s="131"/>
      <c r="Z38" s="131"/>
      <c r="AA38" s="132"/>
      <c r="AB38" s="125"/>
      <c r="AC38" s="182"/>
      <c r="AD38" s="253"/>
      <c r="AE38" s="256"/>
      <c r="AF38" s="245"/>
      <c r="AG38" s="259"/>
      <c r="AH38" s="240"/>
      <c r="AI38" s="234"/>
      <c r="AJ38" s="234"/>
      <c r="AK38" s="242"/>
      <c r="AL38" s="245"/>
      <c r="AM38" s="234"/>
      <c r="AN38" s="234"/>
      <c r="AO38" s="236"/>
      <c r="AP38" s="236"/>
      <c r="AQ38" s="238"/>
      <c r="AR38" s="234"/>
      <c r="AS38" s="234"/>
      <c r="AT38" s="228"/>
      <c r="AU38" s="273"/>
    </row>
    <row r="39" spans="1:50" s="56" customFormat="1" ht="14.25" customHeight="1">
      <c r="A39" s="248"/>
      <c r="B39" s="251"/>
      <c r="C39" s="149">
        <f>(COUNTIF(E37,"○"))</f>
        <v>1</v>
      </c>
      <c r="D39" s="161"/>
      <c r="E39" s="272"/>
      <c r="F39" s="29" t="str">
        <f>'1日目入力'!AI14</f>
        <v/>
      </c>
      <c r="G39" s="27" t="s">
        <v>42</v>
      </c>
      <c r="H39" s="30" t="str">
        <f>'1日目入力'!AE14</f>
        <v/>
      </c>
      <c r="I39" s="233"/>
      <c r="J39" s="151"/>
      <c r="K39" s="153">
        <f>(COUNTIF(I37,"○"))</f>
        <v>0</v>
      </c>
      <c r="L39" s="149">
        <f>(COUNTIF(N37,"○"))</f>
        <v>1</v>
      </c>
      <c r="M39" s="173"/>
      <c r="N39" s="272"/>
      <c r="O39" s="29" t="str">
        <f>'1日目入力'!W14</f>
        <v/>
      </c>
      <c r="P39" s="27" t="s">
        <v>42</v>
      </c>
      <c r="Q39" s="30" t="str">
        <f>'1日目入力'!S14</f>
        <v/>
      </c>
      <c r="R39" s="233"/>
      <c r="S39" s="151"/>
      <c r="T39" s="171">
        <f>(COUNTIF(R37,"○"))</f>
        <v>0</v>
      </c>
      <c r="U39" s="15"/>
      <c r="V39" s="15"/>
      <c r="W39" s="130"/>
      <c r="X39" s="131"/>
      <c r="Y39" s="131"/>
      <c r="Z39" s="131"/>
      <c r="AA39" s="132"/>
      <c r="AB39" s="125"/>
      <c r="AC39" s="183"/>
      <c r="AD39" s="253"/>
      <c r="AE39" s="256"/>
      <c r="AF39" s="245"/>
      <c r="AG39" s="259"/>
      <c r="AH39" s="240"/>
      <c r="AI39" s="234"/>
      <c r="AJ39" s="234"/>
      <c r="AK39" s="242"/>
      <c r="AL39" s="245"/>
      <c r="AM39" s="234"/>
      <c r="AN39" s="234"/>
      <c r="AO39" s="236"/>
      <c r="AP39" s="236"/>
      <c r="AQ39" s="238"/>
      <c r="AR39" s="234"/>
      <c r="AS39" s="234"/>
      <c r="AT39" s="228"/>
      <c r="AU39" s="273"/>
    </row>
    <row r="40" spans="1:50" s="56" customFormat="1" ht="19.5" customHeight="1" thickBot="1">
      <c r="A40" s="249"/>
      <c r="B40" s="36" t="str">
        <f>'1日目入力'!B14</f>
        <v>（東京）</v>
      </c>
      <c r="C40" s="174"/>
      <c r="D40" s="175"/>
      <c r="E40" s="202"/>
      <c r="F40" s="37">
        <f>'1日目入力'!AK13</f>
        <v>2</v>
      </c>
      <c r="G40" s="37" t="s">
        <v>2</v>
      </c>
      <c r="H40" s="37">
        <f>'1日目入力'!AC13</f>
        <v>0</v>
      </c>
      <c r="I40" s="38"/>
      <c r="J40" s="176"/>
      <c r="K40" s="177"/>
      <c r="L40" s="174"/>
      <c r="M40" s="175"/>
      <c r="N40" s="202"/>
      <c r="O40" s="37">
        <f>'1日目入力'!Y13</f>
        <v>2</v>
      </c>
      <c r="P40" s="37" t="s">
        <v>2</v>
      </c>
      <c r="Q40" s="37">
        <f>'1日目入力'!Q13</f>
        <v>0</v>
      </c>
      <c r="R40" s="38"/>
      <c r="S40" s="176"/>
      <c r="T40" s="178"/>
      <c r="U40" s="20"/>
      <c r="V40" s="20"/>
      <c r="W40" s="143"/>
      <c r="X40" s="144"/>
      <c r="Y40" s="144"/>
      <c r="Z40" s="144"/>
      <c r="AA40" s="145"/>
      <c r="AB40" s="184"/>
      <c r="AC40" s="185"/>
      <c r="AD40" s="254"/>
      <c r="AE40" s="257"/>
      <c r="AF40" s="246"/>
      <c r="AG40" s="260"/>
      <c r="AH40" s="241"/>
      <c r="AI40" s="235"/>
      <c r="AJ40" s="235"/>
      <c r="AK40" s="243"/>
      <c r="AL40" s="246"/>
      <c r="AM40" s="235"/>
      <c r="AN40" s="235"/>
      <c r="AO40" s="237"/>
      <c r="AP40" s="237"/>
      <c r="AQ40" s="239"/>
      <c r="AR40" s="235"/>
      <c r="AS40" s="235"/>
      <c r="AT40" s="229"/>
      <c r="AU40" s="274"/>
    </row>
    <row r="41" spans="1:50" s="56" customFormat="1" ht="42">
      <c r="A41" s="46"/>
      <c r="B41" s="40"/>
      <c r="C41" s="15"/>
      <c r="D41" s="33"/>
      <c r="E41" s="34"/>
      <c r="F41" s="34"/>
      <c r="G41" s="34"/>
      <c r="H41" s="34"/>
      <c r="I41" s="34"/>
      <c r="J41" s="19"/>
      <c r="K41" s="19"/>
      <c r="L41" s="15"/>
      <c r="M41" s="19"/>
      <c r="N41" s="41"/>
      <c r="O41" s="34"/>
      <c r="P41" s="34"/>
      <c r="Q41" s="34"/>
      <c r="R41" s="27"/>
      <c r="S41" s="15"/>
      <c r="T41" s="15"/>
      <c r="U41" s="15"/>
      <c r="V41" s="15"/>
      <c r="W41" s="48"/>
      <c r="X41" s="48"/>
      <c r="Y41" s="48"/>
      <c r="Z41" s="48"/>
      <c r="AA41" s="48"/>
      <c r="AB41" s="48"/>
      <c r="AC41" s="15"/>
      <c r="AD41" s="15"/>
      <c r="AE41" s="27"/>
      <c r="AF41" s="27"/>
      <c r="AG41" s="15"/>
      <c r="AH41" s="27"/>
      <c r="AI41" s="27"/>
      <c r="AJ41" s="27"/>
      <c r="AK41" s="205"/>
      <c r="AL41" s="27"/>
      <c r="AM41" s="27"/>
      <c r="AN41" s="27"/>
      <c r="AO41" s="195"/>
      <c r="AP41" s="42"/>
      <c r="AQ41" s="209"/>
      <c r="AR41" s="27"/>
      <c r="AS41" s="27"/>
      <c r="AT41" s="31"/>
      <c r="AU41" s="205"/>
    </row>
    <row r="42" spans="1:50" s="56" customFormat="1" ht="42">
      <c r="A42" s="46"/>
      <c r="B42" s="40"/>
      <c r="C42" s="15"/>
      <c r="D42" s="33"/>
      <c r="E42" s="34"/>
      <c r="F42" s="34"/>
      <c r="G42" s="34"/>
      <c r="H42" s="34"/>
      <c r="I42" s="34"/>
      <c r="J42" s="19"/>
      <c r="K42" s="19"/>
      <c r="L42" s="15"/>
      <c r="M42" s="19"/>
      <c r="N42" s="41"/>
      <c r="O42" s="34"/>
      <c r="P42" s="34"/>
      <c r="Q42" s="34"/>
      <c r="R42" s="27"/>
      <c r="S42" s="15"/>
      <c r="T42" s="15"/>
      <c r="U42" s="15"/>
      <c r="V42" s="15"/>
      <c r="W42" s="48"/>
      <c r="X42" s="48"/>
      <c r="Y42" s="48"/>
      <c r="Z42" s="48"/>
      <c r="AA42" s="48"/>
      <c r="AB42" s="48"/>
      <c r="AC42" s="15"/>
      <c r="AD42" s="15"/>
      <c r="AE42" s="27"/>
      <c r="AF42" s="27"/>
      <c r="AG42" s="15"/>
      <c r="AH42" s="27"/>
      <c r="AI42" s="27"/>
      <c r="AJ42" s="27"/>
      <c r="AK42" s="205"/>
      <c r="AL42" s="27"/>
      <c r="AM42" s="27"/>
      <c r="AN42" s="27"/>
      <c r="AO42" s="195"/>
      <c r="AP42" s="42"/>
      <c r="AQ42" s="209"/>
      <c r="AR42" s="27"/>
      <c r="AS42" s="27"/>
      <c r="AT42" s="31"/>
      <c r="AU42" s="205"/>
    </row>
    <row r="43" spans="1:50" s="56" customFormat="1" ht="31.5" thickBot="1">
      <c r="A43" s="197" t="s">
        <v>105</v>
      </c>
      <c r="B43" s="43"/>
      <c r="C43" s="44"/>
      <c r="D43" s="44"/>
      <c r="E43" s="43"/>
      <c r="F43" s="43"/>
      <c r="G43" s="43"/>
      <c r="H43" s="43"/>
      <c r="I43" s="43"/>
      <c r="J43" s="44"/>
      <c r="K43" s="44"/>
      <c r="L43" s="44"/>
      <c r="M43" s="44"/>
      <c r="N43" s="43"/>
      <c r="O43" s="43"/>
      <c r="P43" s="43"/>
      <c r="Q43" s="43"/>
      <c r="R43" s="43"/>
      <c r="S43" s="44"/>
      <c r="T43" s="44"/>
      <c r="U43" s="44"/>
      <c r="V43" s="44"/>
      <c r="W43" s="43"/>
      <c r="X43" s="43"/>
      <c r="Y43" s="43"/>
      <c r="Z43" s="43"/>
      <c r="AA43" s="43"/>
      <c r="AB43" s="44"/>
      <c r="AC43" s="44"/>
      <c r="AD43" s="44"/>
      <c r="AE43" s="43"/>
      <c r="AF43" s="43"/>
      <c r="AG43" s="44"/>
      <c r="AH43" s="43"/>
      <c r="AI43" s="43"/>
      <c r="AJ43" s="43"/>
      <c r="AK43" s="206"/>
      <c r="AL43" s="43"/>
      <c r="AM43" s="43"/>
      <c r="AN43" s="43"/>
      <c r="AO43" s="194"/>
      <c r="AP43" s="44"/>
      <c r="AQ43" s="206"/>
      <c r="AR43" s="43"/>
      <c r="AS43" s="43"/>
      <c r="AT43" s="43"/>
      <c r="AU43" s="206"/>
    </row>
    <row r="44" spans="1:50" s="56" customFormat="1" ht="17.25">
      <c r="A44" s="45" t="s">
        <v>3</v>
      </c>
      <c r="B44" s="23" t="s">
        <v>0</v>
      </c>
      <c r="C44" s="164"/>
      <c r="D44" s="165"/>
      <c r="E44" s="266" t="str">
        <f>B45</f>
        <v>富士吉田</v>
      </c>
      <c r="F44" s="267"/>
      <c r="G44" s="267"/>
      <c r="H44" s="267"/>
      <c r="I44" s="268"/>
      <c r="J44" s="164"/>
      <c r="K44" s="165"/>
      <c r="L44" s="17"/>
      <c r="M44" s="146"/>
      <c r="N44" s="266" t="str">
        <f>B50</f>
        <v>羽黒</v>
      </c>
      <c r="O44" s="267"/>
      <c r="P44" s="267"/>
      <c r="Q44" s="267"/>
      <c r="R44" s="268"/>
      <c r="S44" s="138"/>
      <c r="T44" s="21"/>
      <c r="U44" s="22"/>
      <c r="V44" s="21"/>
      <c r="W44" s="266" t="str">
        <f>B55</f>
        <v>H-C桐生</v>
      </c>
      <c r="X44" s="267"/>
      <c r="Y44" s="267"/>
      <c r="Z44" s="267"/>
      <c r="AA44" s="268"/>
      <c r="AB44" s="138"/>
      <c r="AC44" s="166"/>
      <c r="AD44" s="169" t="s">
        <v>4</v>
      </c>
      <c r="AE44" s="141" t="s">
        <v>5</v>
      </c>
      <c r="AF44" s="139" t="s">
        <v>6</v>
      </c>
      <c r="AG44" s="140" t="s">
        <v>7</v>
      </c>
      <c r="AH44" s="191" t="s">
        <v>8</v>
      </c>
      <c r="AI44" s="192" t="s">
        <v>9</v>
      </c>
      <c r="AJ44" s="139" t="s">
        <v>49</v>
      </c>
      <c r="AK44" s="207" t="s">
        <v>51</v>
      </c>
      <c r="AL44" s="139" t="s">
        <v>10</v>
      </c>
      <c r="AM44" s="192" t="s">
        <v>11</v>
      </c>
      <c r="AN44" s="192" t="s">
        <v>12</v>
      </c>
      <c r="AO44" s="192" t="s">
        <v>13</v>
      </c>
      <c r="AP44" s="139" t="s">
        <v>50</v>
      </c>
      <c r="AQ44" s="210" t="s">
        <v>52</v>
      </c>
      <c r="AR44" s="192" t="s">
        <v>14</v>
      </c>
      <c r="AS44" s="192" t="s">
        <v>15</v>
      </c>
      <c r="AT44" s="193" t="s">
        <v>16</v>
      </c>
      <c r="AU44" s="211" t="s">
        <v>53</v>
      </c>
    </row>
    <row r="45" spans="1:50" s="56" customFormat="1" ht="14.25" customHeight="1">
      <c r="A45" s="247">
        <f>RANK(AD45,$AD$45:$AD$59,0)</f>
        <v>3</v>
      </c>
      <c r="B45" s="250" t="str">
        <f>'1日目入力'!C20</f>
        <v>富士吉田</v>
      </c>
      <c r="C45" s="16"/>
      <c r="D45" s="24"/>
      <c r="E45" s="127"/>
      <c r="F45" s="128"/>
      <c r="G45" s="128"/>
      <c r="H45" s="128"/>
      <c r="I45" s="129"/>
      <c r="J45" s="16"/>
      <c r="K45" s="24"/>
      <c r="L45" s="159" t="s">
        <v>45</v>
      </c>
      <c r="M45" s="160" t="s">
        <v>43</v>
      </c>
      <c r="N45" s="198"/>
      <c r="O45" s="199"/>
      <c r="P45" s="199"/>
      <c r="Q45" s="199"/>
      <c r="R45" s="200"/>
      <c r="S45" s="154" t="s">
        <v>44</v>
      </c>
      <c r="T45" s="155" t="s">
        <v>46</v>
      </c>
      <c r="U45" s="159" t="s">
        <v>45</v>
      </c>
      <c r="V45" s="160" t="s">
        <v>43</v>
      </c>
      <c r="W45" s="198"/>
      <c r="X45" s="199"/>
      <c r="Y45" s="199"/>
      <c r="Z45" s="199"/>
      <c r="AA45" s="200"/>
      <c r="AB45" s="154" t="s">
        <v>44</v>
      </c>
      <c r="AC45" s="167" t="s">
        <v>46</v>
      </c>
      <c r="AD45" s="252">
        <f>AK45*100+AQ45*10+AU45</f>
        <v>111</v>
      </c>
      <c r="AE45" s="255">
        <v>2</v>
      </c>
      <c r="AF45" s="244">
        <v>2</v>
      </c>
      <c r="AG45" s="258">
        <v>3</v>
      </c>
      <c r="AH45" s="240">
        <f>L48+U48</f>
        <v>0</v>
      </c>
      <c r="AI45" s="234">
        <f>T48+AC48</f>
        <v>2</v>
      </c>
      <c r="AJ45" s="234">
        <f>AH45-AI45</f>
        <v>-2</v>
      </c>
      <c r="AK45" s="242">
        <f>RANK(AJ45,$AJ$45:$AJ$59,1)</f>
        <v>1</v>
      </c>
      <c r="AL45" s="244">
        <v>0</v>
      </c>
      <c r="AM45" s="234">
        <f>M46+V46</f>
        <v>1</v>
      </c>
      <c r="AN45" s="234">
        <f>S46+AB46</f>
        <v>4</v>
      </c>
      <c r="AO45" s="236">
        <f>IFERROR(AM45/AN45,"MAX")</f>
        <v>0.25</v>
      </c>
      <c r="AP45" s="236">
        <f>AM45-AN45</f>
        <v>-3</v>
      </c>
      <c r="AQ45" s="238">
        <f>RANK(AP45,$AP$45:$AP$59,1)</f>
        <v>1</v>
      </c>
      <c r="AR45" s="234">
        <f>L46+U46</f>
        <v>78</v>
      </c>
      <c r="AS45" s="234">
        <f>T46+AC46</f>
        <v>94</v>
      </c>
      <c r="AT45" s="228">
        <f>IFERROR(AR45/AS45,"0")</f>
        <v>0.82978723404255317</v>
      </c>
      <c r="AU45" s="230">
        <f>RANK(AT45,$AT$45:$AT$59,1)</f>
        <v>1</v>
      </c>
      <c r="AW45" s="64" t="s">
        <v>61</v>
      </c>
      <c r="AX45" s="56" t="s">
        <v>62</v>
      </c>
    </row>
    <row r="46" spans="1:50" s="56" customFormat="1" ht="14.25" customHeight="1">
      <c r="A46" s="248"/>
      <c r="B46" s="251"/>
      <c r="C46" s="16"/>
      <c r="D46" s="16"/>
      <c r="E46" s="130"/>
      <c r="F46" s="131"/>
      <c r="G46" s="131"/>
      <c r="H46" s="131"/>
      <c r="I46" s="132"/>
      <c r="J46" s="16"/>
      <c r="K46" s="16"/>
      <c r="L46" s="149">
        <f>'1日目入力'!H23</f>
        <v>32</v>
      </c>
      <c r="M46" s="150">
        <f>O49</f>
        <v>0</v>
      </c>
      <c r="N46" s="272" t="str">
        <f>IF(O49="","",IF(O49=Q49,"",IF(O49&lt;Q49,"●",IF(O49&gt;Q49,"○"))))</f>
        <v>●</v>
      </c>
      <c r="O46" s="29">
        <f>'1日目入力'!G20</f>
        <v>15</v>
      </c>
      <c r="P46" s="27" t="s">
        <v>42</v>
      </c>
      <c r="Q46" s="30">
        <f>'1日目入力'!K20</f>
        <v>21</v>
      </c>
      <c r="R46" s="233" t="str">
        <f>IF(O49="","",IF(O49=Q49,"",IF(O49&lt;Q49,"○",IF(O49&gt;Q49,"●"))))</f>
        <v>○</v>
      </c>
      <c r="S46" s="151">
        <f>Q49</f>
        <v>2</v>
      </c>
      <c r="T46" s="152">
        <f>'1日目入力'!J23</f>
        <v>42</v>
      </c>
      <c r="U46" s="149">
        <f>'1日目入力'!AF23</f>
        <v>46</v>
      </c>
      <c r="V46" s="150">
        <f>X49</f>
        <v>1</v>
      </c>
      <c r="W46" s="272" t="str">
        <f>IF(X49="","",IF(X49=Z49,"",IF(X49&lt;Z49,"●",IF(X49&gt;Z49,"○"))))</f>
        <v>●</v>
      </c>
      <c r="X46" s="29">
        <f>'1日目入力'!AE20</f>
        <v>14</v>
      </c>
      <c r="Y46" s="27" t="s">
        <v>42</v>
      </c>
      <c r="Z46" s="30">
        <f>'1日目入力'!AI20</f>
        <v>21</v>
      </c>
      <c r="AA46" s="233" t="str">
        <f>IF(X49="","",IF(X49=Z49,"",IF(X49&lt;Z49,"○",IF(X49&gt;Z49,"●"))))</f>
        <v>○</v>
      </c>
      <c r="AB46" s="151">
        <f>Z49</f>
        <v>2</v>
      </c>
      <c r="AC46" s="168">
        <f>'1日目入力'!AH23</f>
        <v>52</v>
      </c>
      <c r="AD46" s="253"/>
      <c r="AE46" s="256"/>
      <c r="AF46" s="245"/>
      <c r="AG46" s="259"/>
      <c r="AH46" s="240"/>
      <c r="AI46" s="234"/>
      <c r="AJ46" s="234"/>
      <c r="AK46" s="242"/>
      <c r="AL46" s="245"/>
      <c r="AM46" s="234"/>
      <c r="AN46" s="234"/>
      <c r="AO46" s="236"/>
      <c r="AP46" s="236"/>
      <c r="AQ46" s="238"/>
      <c r="AR46" s="234"/>
      <c r="AS46" s="234"/>
      <c r="AT46" s="228"/>
      <c r="AU46" s="230"/>
      <c r="AW46" s="64">
        <v>1</v>
      </c>
      <c r="AX46" s="56" t="str">
        <f>VLOOKUP(AW46,A45:B59,2,FALSE)</f>
        <v>羽黒</v>
      </c>
    </row>
    <row r="47" spans="1:50" s="56" customFormat="1" ht="14.25" customHeight="1">
      <c r="A47" s="248"/>
      <c r="B47" s="251"/>
      <c r="C47" s="125"/>
      <c r="D47" s="16"/>
      <c r="E47" s="130"/>
      <c r="F47" s="131"/>
      <c r="G47" s="131"/>
      <c r="H47" s="131"/>
      <c r="I47" s="132"/>
      <c r="J47" s="125"/>
      <c r="K47" s="16"/>
      <c r="L47" s="163" t="s">
        <v>47</v>
      </c>
      <c r="M47" s="161"/>
      <c r="N47" s="272"/>
      <c r="O47" s="29">
        <f>'1日目入力'!G21</f>
        <v>17</v>
      </c>
      <c r="P47" s="27" t="s">
        <v>42</v>
      </c>
      <c r="Q47" s="30">
        <f>'1日目入力'!K21</f>
        <v>21</v>
      </c>
      <c r="R47" s="233"/>
      <c r="S47" s="156"/>
      <c r="T47" s="158" t="s">
        <v>48</v>
      </c>
      <c r="U47" s="163" t="s">
        <v>47</v>
      </c>
      <c r="V47" s="161"/>
      <c r="W47" s="272"/>
      <c r="X47" s="29">
        <f>'1日目入力'!AE21</f>
        <v>21</v>
      </c>
      <c r="Y47" s="27" t="s">
        <v>42</v>
      </c>
      <c r="Z47" s="30">
        <f>'1日目入力'!AI21</f>
        <v>16</v>
      </c>
      <c r="AA47" s="233"/>
      <c r="AB47" s="156"/>
      <c r="AC47" s="158" t="s">
        <v>48</v>
      </c>
      <c r="AD47" s="253"/>
      <c r="AE47" s="256"/>
      <c r="AF47" s="245"/>
      <c r="AG47" s="259"/>
      <c r="AH47" s="240"/>
      <c r="AI47" s="234"/>
      <c r="AJ47" s="234"/>
      <c r="AK47" s="242"/>
      <c r="AL47" s="245"/>
      <c r="AM47" s="234"/>
      <c r="AN47" s="234"/>
      <c r="AO47" s="236"/>
      <c r="AP47" s="236"/>
      <c r="AQ47" s="238"/>
      <c r="AR47" s="234"/>
      <c r="AS47" s="234"/>
      <c r="AT47" s="228"/>
      <c r="AU47" s="230"/>
      <c r="AW47" s="64">
        <v>2</v>
      </c>
      <c r="AX47" s="56" t="str">
        <f>VLOOKUP(AW47,A45:B59,2,FALSE)</f>
        <v>H-C桐生</v>
      </c>
    </row>
    <row r="48" spans="1:50" s="56" customFormat="1" ht="14.25" customHeight="1">
      <c r="A48" s="248"/>
      <c r="B48" s="251"/>
      <c r="C48" s="125"/>
      <c r="D48" s="33"/>
      <c r="E48" s="130"/>
      <c r="F48" s="131"/>
      <c r="G48" s="131"/>
      <c r="H48" s="131"/>
      <c r="I48" s="132"/>
      <c r="J48" s="125"/>
      <c r="K48" s="33"/>
      <c r="L48" s="149">
        <f>(COUNTIF(N46,"○"))</f>
        <v>0</v>
      </c>
      <c r="M48" s="161"/>
      <c r="N48" s="272"/>
      <c r="O48" s="29" t="str">
        <f>'1日目入力'!G22</f>
        <v/>
      </c>
      <c r="P48" s="27" t="s">
        <v>42</v>
      </c>
      <c r="Q48" s="30" t="str">
        <f>'1日目入力'!K22</f>
        <v/>
      </c>
      <c r="R48" s="233"/>
      <c r="S48" s="151"/>
      <c r="T48" s="153">
        <f>(COUNTIF(R46,"○"))</f>
        <v>1</v>
      </c>
      <c r="U48" s="149">
        <f>(COUNTIF(W46,"○"))</f>
        <v>0</v>
      </c>
      <c r="V48" s="161"/>
      <c r="W48" s="272"/>
      <c r="X48" s="29" t="str">
        <f>'1日目入力'!AE22</f>
        <v>11</v>
      </c>
      <c r="Y48" s="27" t="s">
        <v>42</v>
      </c>
      <c r="Z48" s="30" t="str">
        <f>'1日目入力'!AI22</f>
        <v>15</v>
      </c>
      <c r="AA48" s="233"/>
      <c r="AB48" s="151"/>
      <c r="AC48" s="153">
        <f>(COUNTIF(AA46,"○"))</f>
        <v>1</v>
      </c>
      <c r="AD48" s="253"/>
      <c r="AE48" s="256"/>
      <c r="AF48" s="245"/>
      <c r="AG48" s="259"/>
      <c r="AH48" s="240"/>
      <c r="AI48" s="234"/>
      <c r="AJ48" s="234"/>
      <c r="AK48" s="242"/>
      <c r="AL48" s="245"/>
      <c r="AM48" s="234"/>
      <c r="AN48" s="234"/>
      <c r="AO48" s="236"/>
      <c r="AP48" s="236"/>
      <c r="AQ48" s="238"/>
      <c r="AR48" s="234"/>
      <c r="AS48" s="234"/>
      <c r="AT48" s="228"/>
      <c r="AU48" s="230"/>
      <c r="AW48" s="64">
        <v>3</v>
      </c>
      <c r="AX48" s="56" t="str">
        <f>VLOOKUP(AW48,A45:B59,2,FALSE)</f>
        <v>富士吉田</v>
      </c>
    </row>
    <row r="49" spans="1:47" s="56" customFormat="1" ht="18.75" customHeight="1">
      <c r="A49" s="262"/>
      <c r="B49" s="32" t="str">
        <f>'1日目入力'!B20</f>
        <v>（山梨）</v>
      </c>
      <c r="C49" s="125"/>
      <c r="D49" s="33"/>
      <c r="E49" s="133"/>
      <c r="F49" s="134"/>
      <c r="G49" s="134"/>
      <c r="H49" s="134"/>
      <c r="I49" s="135"/>
      <c r="J49" s="125"/>
      <c r="K49" s="33"/>
      <c r="L49" s="162"/>
      <c r="M49" s="147"/>
      <c r="N49" s="201"/>
      <c r="O49" s="34">
        <f>'1日目入力'!E21</f>
        <v>0</v>
      </c>
      <c r="P49" s="34" t="s">
        <v>2</v>
      </c>
      <c r="Q49" s="34">
        <f>'1日目入力'!M21</f>
        <v>2</v>
      </c>
      <c r="R49" s="35"/>
      <c r="S49" s="179"/>
      <c r="T49" s="157"/>
      <c r="U49" s="162"/>
      <c r="V49" s="147"/>
      <c r="W49" s="201"/>
      <c r="X49" s="34">
        <f>'1日目入力'!AC21</f>
        <v>1</v>
      </c>
      <c r="Y49" s="34" t="s">
        <v>2</v>
      </c>
      <c r="Z49" s="34">
        <f>'1日目入力'!AK21</f>
        <v>2</v>
      </c>
      <c r="AA49" s="35"/>
      <c r="AB49" s="148"/>
      <c r="AC49" s="157"/>
      <c r="AD49" s="263"/>
      <c r="AE49" s="264"/>
      <c r="AF49" s="261"/>
      <c r="AG49" s="265"/>
      <c r="AH49" s="240"/>
      <c r="AI49" s="234"/>
      <c r="AJ49" s="234"/>
      <c r="AK49" s="242"/>
      <c r="AL49" s="261"/>
      <c r="AM49" s="234"/>
      <c r="AN49" s="234"/>
      <c r="AO49" s="236"/>
      <c r="AP49" s="236"/>
      <c r="AQ49" s="238"/>
      <c r="AR49" s="234"/>
      <c r="AS49" s="234"/>
      <c r="AT49" s="228"/>
      <c r="AU49" s="230"/>
    </row>
    <row r="50" spans="1:47" s="56" customFormat="1" ht="18.75" customHeight="1">
      <c r="A50" s="247">
        <f t="shared" ref="A50" si="21">RANK(AD50,$AD$45:$AD$59,0)</f>
        <v>1</v>
      </c>
      <c r="B50" s="250" t="str">
        <f>'1日目入力'!C21</f>
        <v>羽黒</v>
      </c>
      <c r="C50" s="159" t="s">
        <v>45</v>
      </c>
      <c r="D50" s="160" t="s">
        <v>43</v>
      </c>
      <c r="E50" s="198"/>
      <c r="F50" s="199"/>
      <c r="G50" s="199"/>
      <c r="H50" s="199"/>
      <c r="I50" s="200"/>
      <c r="J50" s="154" t="s">
        <v>44</v>
      </c>
      <c r="K50" s="155" t="s">
        <v>46</v>
      </c>
      <c r="L50" s="14"/>
      <c r="M50" s="14"/>
      <c r="N50" s="142"/>
      <c r="O50" s="128"/>
      <c r="P50" s="128"/>
      <c r="Q50" s="128"/>
      <c r="R50" s="129"/>
      <c r="S50" s="180"/>
      <c r="T50" s="186"/>
      <c r="U50" s="159" t="s">
        <v>45</v>
      </c>
      <c r="V50" s="160" t="s">
        <v>43</v>
      </c>
      <c r="W50" s="198"/>
      <c r="X50" s="199"/>
      <c r="Y50" s="199"/>
      <c r="Z50" s="199"/>
      <c r="AA50" s="200"/>
      <c r="AB50" s="154" t="s">
        <v>44</v>
      </c>
      <c r="AC50" s="167" t="s">
        <v>46</v>
      </c>
      <c r="AD50" s="252">
        <f t="shared" ref="AD50" si="22">AK50*100+AQ50*10+AU50</f>
        <v>333</v>
      </c>
      <c r="AE50" s="255">
        <v>2</v>
      </c>
      <c r="AF50" s="244">
        <v>3</v>
      </c>
      <c r="AG50" s="258">
        <v>2</v>
      </c>
      <c r="AH50" s="240">
        <f>C53+U53</f>
        <v>2</v>
      </c>
      <c r="AI50" s="234">
        <f>K53+AC53</f>
        <v>0</v>
      </c>
      <c r="AJ50" s="234">
        <f>AH50-AI50</f>
        <v>2</v>
      </c>
      <c r="AK50" s="242">
        <f>RANK(AJ50,$AJ$45:$AJ$59,1)</f>
        <v>3</v>
      </c>
      <c r="AL50" s="244">
        <v>0</v>
      </c>
      <c r="AM50" s="234">
        <f>D51+V51</f>
        <v>4</v>
      </c>
      <c r="AN50" s="234">
        <f>J51+AB51</f>
        <v>0</v>
      </c>
      <c r="AO50" s="236" t="str">
        <f t="shared" ref="AO50" si="23">IFERROR(AM50/AN50,"MAX")</f>
        <v>MAX</v>
      </c>
      <c r="AP50" s="236">
        <f t="shared" ref="AP50" si="24">AM50-AN50</f>
        <v>4</v>
      </c>
      <c r="AQ50" s="238">
        <f>RANK(AP50,$AP$45:$AP$59,1)</f>
        <v>3</v>
      </c>
      <c r="AR50" s="234">
        <f>C51+U51</f>
        <v>84</v>
      </c>
      <c r="AS50" s="234">
        <f>K51+AC51</f>
        <v>64</v>
      </c>
      <c r="AT50" s="228">
        <f t="shared" ref="AT50" si="25">IFERROR(AR50/AS50,"0")</f>
        <v>1.3125</v>
      </c>
      <c r="AU50" s="230">
        <f>RANK(AT50,$AT$45:$AT$59,1)</f>
        <v>3</v>
      </c>
    </row>
    <row r="51" spans="1:47" s="56" customFormat="1" ht="14.25" customHeight="1">
      <c r="A51" s="248"/>
      <c r="B51" s="251"/>
      <c r="C51" s="149">
        <f>T46</f>
        <v>42</v>
      </c>
      <c r="D51" s="150">
        <f>F54</f>
        <v>2</v>
      </c>
      <c r="E51" s="272" t="str">
        <f>IF(F54="","",IF(F54=H54,"",IF(F54&lt;H54,"●",IF(F54&gt;H54,"○"))))</f>
        <v>○</v>
      </c>
      <c r="F51" s="29">
        <f>'1日目入力'!K20</f>
        <v>21</v>
      </c>
      <c r="G51" s="27" t="s">
        <v>42</v>
      </c>
      <c r="H51" s="30">
        <f>'1日目入力'!G20</f>
        <v>15</v>
      </c>
      <c r="I51" s="233" t="str">
        <f>IF(F54="","",IF(F54=H54,"",IF(F54&lt;H54,"○",IF(F54&gt;H54,"●"))))</f>
        <v>●</v>
      </c>
      <c r="J51" s="151">
        <f>H54</f>
        <v>0</v>
      </c>
      <c r="K51" s="152">
        <f>L46</f>
        <v>32</v>
      </c>
      <c r="L51" s="15"/>
      <c r="M51" s="15"/>
      <c r="N51" s="130"/>
      <c r="O51" s="131"/>
      <c r="P51" s="131"/>
      <c r="Q51" s="131"/>
      <c r="R51" s="132"/>
      <c r="S51" s="125"/>
      <c r="T51" s="187"/>
      <c r="U51" s="149">
        <f>'1日目入力'!T23</f>
        <v>42</v>
      </c>
      <c r="V51" s="150">
        <f>X54</f>
        <v>2</v>
      </c>
      <c r="W51" s="272" t="str">
        <f>IF(X54="","",IF(X54=Z54,"",IF(X54&lt;Z54,"●",IF(X54&gt;Z54,"○"))))</f>
        <v>○</v>
      </c>
      <c r="X51" s="29">
        <f>'1日目入力'!S20</f>
        <v>21</v>
      </c>
      <c r="Y51" s="27" t="s">
        <v>42</v>
      </c>
      <c r="Z51" s="30">
        <f>'1日目入力'!W20</f>
        <v>17</v>
      </c>
      <c r="AA51" s="233" t="str">
        <f>IF(X54="","",IF(X54=Z54,"",IF(X54&lt;Z54,"○",IF(X54&gt;Z54,"●"))))</f>
        <v>●</v>
      </c>
      <c r="AB51" s="151">
        <f>Z54</f>
        <v>0</v>
      </c>
      <c r="AC51" s="168">
        <f>'1日目入力'!V23</f>
        <v>32</v>
      </c>
      <c r="AD51" s="253"/>
      <c r="AE51" s="256"/>
      <c r="AF51" s="245"/>
      <c r="AG51" s="259"/>
      <c r="AH51" s="240"/>
      <c r="AI51" s="234"/>
      <c r="AJ51" s="234"/>
      <c r="AK51" s="242"/>
      <c r="AL51" s="245"/>
      <c r="AM51" s="234"/>
      <c r="AN51" s="234"/>
      <c r="AO51" s="236"/>
      <c r="AP51" s="236"/>
      <c r="AQ51" s="238"/>
      <c r="AR51" s="234"/>
      <c r="AS51" s="234"/>
      <c r="AT51" s="228"/>
      <c r="AU51" s="230"/>
    </row>
    <row r="52" spans="1:47" s="56" customFormat="1" ht="14.25" customHeight="1">
      <c r="A52" s="248"/>
      <c r="B52" s="251"/>
      <c r="C52" s="163" t="s">
        <v>47</v>
      </c>
      <c r="D52" s="161"/>
      <c r="E52" s="272"/>
      <c r="F52" s="29">
        <f>'1日目入力'!K21</f>
        <v>21</v>
      </c>
      <c r="G52" s="27" t="s">
        <v>42</v>
      </c>
      <c r="H52" s="30">
        <f>'1日目入力'!G21</f>
        <v>17</v>
      </c>
      <c r="I52" s="233"/>
      <c r="J52" s="156"/>
      <c r="K52" s="170" t="s">
        <v>48</v>
      </c>
      <c r="L52" s="15"/>
      <c r="M52" s="15"/>
      <c r="N52" s="130"/>
      <c r="O52" s="131"/>
      <c r="P52" s="131"/>
      <c r="Q52" s="131"/>
      <c r="R52" s="132"/>
      <c r="S52" s="125"/>
      <c r="T52" s="187"/>
      <c r="U52" s="163" t="s">
        <v>47</v>
      </c>
      <c r="V52" s="161"/>
      <c r="W52" s="272"/>
      <c r="X52" s="29">
        <f>'1日目入力'!S21</f>
        <v>21</v>
      </c>
      <c r="Y52" s="27" t="s">
        <v>42</v>
      </c>
      <c r="Z52" s="30">
        <f>'1日目入力'!W21</f>
        <v>15</v>
      </c>
      <c r="AA52" s="233"/>
      <c r="AB52" s="156"/>
      <c r="AC52" s="158" t="s">
        <v>48</v>
      </c>
      <c r="AD52" s="253"/>
      <c r="AE52" s="256"/>
      <c r="AF52" s="245"/>
      <c r="AG52" s="259"/>
      <c r="AH52" s="240"/>
      <c r="AI52" s="234"/>
      <c r="AJ52" s="234"/>
      <c r="AK52" s="242"/>
      <c r="AL52" s="245"/>
      <c r="AM52" s="234"/>
      <c r="AN52" s="234"/>
      <c r="AO52" s="236"/>
      <c r="AP52" s="236"/>
      <c r="AQ52" s="238"/>
      <c r="AR52" s="234"/>
      <c r="AS52" s="234"/>
      <c r="AT52" s="228"/>
      <c r="AU52" s="230"/>
    </row>
    <row r="53" spans="1:47" s="56" customFormat="1" ht="14.25" customHeight="1">
      <c r="A53" s="248"/>
      <c r="B53" s="251"/>
      <c r="C53" s="149">
        <f>(COUNTIF(E51,"○"))</f>
        <v>1</v>
      </c>
      <c r="D53" s="161"/>
      <c r="E53" s="272"/>
      <c r="F53" s="29" t="str">
        <f>'1日目入力'!K22</f>
        <v/>
      </c>
      <c r="G53" s="27" t="s">
        <v>42</v>
      </c>
      <c r="H53" s="30" t="str">
        <f>'1日目入力'!G22</f>
        <v/>
      </c>
      <c r="I53" s="233"/>
      <c r="J53" s="151"/>
      <c r="K53" s="171">
        <f>(COUNTIF(I51,"○"))</f>
        <v>0</v>
      </c>
      <c r="L53" s="15"/>
      <c r="M53" s="15"/>
      <c r="N53" s="130"/>
      <c r="O53" s="131"/>
      <c r="P53" s="131"/>
      <c r="Q53" s="131"/>
      <c r="R53" s="132"/>
      <c r="S53" s="125"/>
      <c r="T53" s="188"/>
      <c r="U53" s="149">
        <f>(COUNTIF(W51,"○"))</f>
        <v>1</v>
      </c>
      <c r="V53" s="161"/>
      <c r="W53" s="272"/>
      <c r="X53" s="29" t="str">
        <f>'1日目入力'!S22</f>
        <v/>
      </c>
      <c r="Y53" s="27" t="s">
        <v>42</v>
      </c>
      <c r="Z53" s="30" t="str">
        <f>'1日目入力'!W22</f>
        <v/>
      </c>
      <c r="AA53" s="233"/>
      <c r="AB53" s="151"/>
      <c r="AC53" s="153">
        <f>(COUNTIF(AA51,"○"))</f>
        <v>0</v>
      </c>
      <c r="AD53" s="253"/>
      <c r="AE53" s="256"/>
      <c r="AF53" s="245"/>
      <c r="AG53" s="259"/>
      <c r="AH53" s="240"/>
      <c r="AI53" s="234"/>
      <c r="AJ53" s="234"/>
      <c r="AK53" s="242"/>
      <c r="AL53" s="245"/>
      <c r="AM53" s="234"/>
      <c r="AN53" s="234"/>
      <c r="AO53" s="236"/>
      <c r="AP53" s="236"/>
      <c r="AQ53" s="238"/>
      <c r="AR53" s="234"/>
      <c r="AS53" s="234"/>
      <c r="AT53" s="228"/>
      <c r="AU53" s="230"/>
    </row>
    <row r="54" spans="1:47" s="56" customFormat="1" ht="18.75" customHeight="1">
      <c r="A54" s="262"/>
      <c r="B54" s="32" t="str">
        <f>'1日目入力'!B21</f>
        <v>（茨城）</v>
      </c>
      <c r="C54" s="162"/>
      <c r="D54" s="147"/>
      <c r="E54" s="201"/>
      <c r="F54" s="34">
        <f>'1日目入力'!M21</f>
        <v>2</v>
      </c>
      <c r="G54" s="34" t="s">
        <v>2</v>
      </c>
      <c r="H54" s="34">
        <f>'1日目入力'!E21</f>
        <v>0</v>
      </c>
      <c r="I54" s="35"/>
      <c r="J54" s="148"/>
      <c r="K54" s="172"/>
      <c r="L54" s="15"/>
      <c r="M54" s="15"/>
      <c r="N54" s="133"/>
      <c r="O54" s="134"/>
      <c r="P54" s="134"/>
      <c r="Q54" s="134"/>
      <c r="R54" s="135"/>
      <c r="S54" s="189"/>
      <c r="T54" s="190"/>
      <c r="U54" s="162"/>
      <c r="V54" s="147"/>
      <c r="W54" s="201"/>
      <c r="X54" s="34">
        <f>'1日目入力'!Q21</f>
        <v>2</v>
      </c>
      <c r="Y54" s="34" t="s">
        <v>2</v>
      </c>
      <c r="Z54" s="34">
        <f>'1日目入力'!Y21</f>
        <v>0</v>
      </c>
      <c r="AA54" s="35"/>
      <c r="AB54" s="179"/>
      <c r="AC54" s="157"/>
      <c r="AD54" s="263"/>
      <c r="AE54" s="264"/>
      <c r="AF54" s="261"/>
      <c r="AG54" s="265"/>
      <c r="AH54" s="240"/>
      <c r="AI54" s="234"/>
      <c r="AJ54" s="234"/>
      <c r="AK54" s="242"/>
      <c r="AL54" s="261"/>
      <c r="AM54" s="234"/>
      <c r="AN54" s="234"/>
      <c r="AO54" s="236"/>
      <c r="AP54" s="236"/>
      <c r="AQ54" s="238"/>
      <c r="AR54" s="234"/>
      <c r="AS54" s="234"/>
      <c r="AT54" s="228"/>
      <c r="AU54" s="230"/>
    </row>
    <row r="55" spans="1:47" s="56" customFormat="1" ht="18.75" customHeight="1">
      <c r="A55" s="247">
        <f t="shared" ref="A55" si="26">RANK(AD55,$AD$45:$AD$59,0)</f>
        <v>2</v>
      </c>
      <c r="B55" s="250" t="str">
        <f>'1日目入力'!C22</f>
        <v>H-C桐生</v>
      </c>
      <c r="C55" s="159" t="s">
        <v>45</v>
      </c>
      <c r="D55" s="160" t="s">
        <v>43</v>
      </c>
      <c r="E55" s="198"/>
      <c r="F55" s="199"/>
      <c r="G55" s="199"/>
      <c r="H55" s="199"/>
      <c r="I55" s="200"/>
      <c r="J55" s="154" t="s">
        <v>44</v>
      </c>
      <c r="K55" s="155" t="s">
        <v>46</v>
      </c>
      <c r="L55" s="159" t="s">
        <v>45</v>
      </c>
      <c r="M55" s="160" t="s">
        <v>43</v>
      </c>
      <c r="N55" s="198"/>
      <c r="O55" s="199"/>
      <c r="P55" s="199"/>
      <c r="Q55" s="199"/>
      <c r="R55" s="200"/>
      <c r="S55" s="154" t="s">
        <v>44</v>
      </c>
      <c r="T55" s="155" t="s">
        <v>46</v>
      </c>
      <c r="U55" s="14"/>
      <c r="V55" s="18"/>
      <c r="W55" s="142"/>
      <c r="X55" s="128"/>
      <c r="Y55" s="128"/>
      <c r="Z55" s="128"/>
      <c r="AA55" s="129"/>
      <c r="AB55" s="180"/>
      <c r="AC55" s="181"/>
      <c r="AD55" s="252">
        <f t="shared" ref="AD55" si="27">AK55*100+AQ55*10+AU55</f>
        <v>222</v>
      </c>
      <c r="AE55" s="255">
        <v>2</v>
      </c>
      <c r="AF55" s="244">
        <v>4</v>
      </c>
      <c r="AG55" s="258">
        <v>1</v>
      </c>
      <c r="AH55" s="240">
        <f>C58+L58</f>
        <v>1</v>
      </c>
      <c r="AI55" s="234">
        <f>K58+T58</f>
        <v>1</v>
      </c>
      <c r="AJ55" s="234">
        <f>AH55-AI55</f>
        <v>0</v>
      </c>
      <c r="AK55" s="242">
        <f>RANK(AJ55,$AJ$45:$AJ$59,1)</f>
        <v>2</v>
      </c>
      <c r="AL55" s="244">
        <v>0</v>
      </c>
      <c r="AM55" s="234">
        <f>D56+M56</f>
        <v>2</v>
      </c>
      <c r="AN55" s="234">
        <f>J56+S56</f>
        <v>3</v>
      </c>
      <c r="AO55" s="236">
        <f t="shared" ref="AO55" si="28">IFERROR(AM55/AN55,"MAX")</f>
        <v>0.66666666666666663</v>
      </c>
      <c r="AP55" s="236">
        <f t="shared" ref="AP55" si="29">AM55-AN55</f>
        <v>-1</v>
      </c>
      <c r="AQ55" s="238">
        <f>RANK(AP55,$AP$45:$AP$59,1)</f>
        <v>2</v>
      </c>
      <c r="AR55" s="234">
        <f>C56+L56</f>
        <v>84</v>
      </c>
      <c r="AS55" s="234">
        <f>K56+T56</f>
        <v>88</v>
      </c>
      <c r="AT55" s="228">
        <f t="shared" ref="AT55" si="30">IFERROR(AR55/AS55,"0")</f>
        <v>0.95454545454545459</v>
      </c>
      <c r="AU55" s="273">
        <f>RANK(AT55,$AT$45:$AT$59,1)</f>
        <v>2</v>
      </c>
    </row>
    <row r="56" spans="1:47" s="56" customFormat="1" ht="14.25" customHeight="1">
      <c r="A56" s="248"/>
      <c r="B56" s="251"/>
      <c r="C56" s="149">
        <f>AC46</f>
        <v>52</v>
      </c>
      <c r="D56" s="150">
        <f>F59</f>
        <v>2</v>
      </c>
      <c r="E56" s="272" t="str">
        <f>IF(F59="","",IF(F59=H59,"",IF(F59&lt;H59,"●",IF(F59&gt;H59,"○"))))</f>
        <v>○</v>
      </c>
      <c r="F56" s="29">
        <f>'1日目入力'!AI20</f>
        <v>21</v>
      </c>
      <c r="G56" s="27" t="s">
        <v>42</v>
      </c>
      <c r="H56" s="30">
        <f>'1日目入力'!AE20</f>
        <v>14</v>
      </c>
      <c r="I56" s="233" t="str">
        <f>IF(F59="","",IF(F59=H59,"",IF(F59&lt;H59,"○",IF(F59&gt;H59,"●"))))</f>
        <v>●</v>
      </c>
      <c r="J56" s="151">
        <f>H59</f>
        <v>1</v>
      </c>
      <c r="K56" s="152">
        <f>U46</f>
        <v>46</v>
      </c>
      <c r="L56" s="149">
        <f>SUM(O56:O58)</f>
        <v>32</v>
      </c>
      <c r="M56" s="150">
        <f>O59</f>
        <v>0</v>
      </c>
      <c r="N56" s="272" t="str">
        <f>IF(O59="","",IF(O59=Q59,"",IF(O59&lt;Q59,"●",IF(O59&gt;Q59,"○"))))</f>
        <v>●</v>
      </c>
      <c r="O56" s="29">
        <f>'1日目入力'!W20</f>
        <v>17</v>
      </c>
      <c r="P56" s="27" t="s">
        <v>42</v>
      </c>
      <c r="Q56" s="30">
        <f>'1日目入力'!S20</f>
        <v>21</v>
      </c>
      <c r="R56" s="233" t="str">
        <f>IF(O59="","",IF(O59=Q59,"",IF(O59&lt;Q59,"○",IF(O59&gt;Q59,"●"))))</f>
        <v>○</v>
      </c>
      <c r="S56" s="151">
        <f>Q59</f>
        <v>2</v>
      </c>
      <c r="T56" s="152">
        <f>U51</f>
        <v>42</v>
      </c>
      <c r="U56" s="15"/>
      <c r="V56" s="15"/>
      <c r="W56" s="130"/>
      <c r="X56" s="131"/>
      <c r="Y56" s="131"/>
      <c r="Z56" s="131"/>
      <c r="AA56" s="132"/>
      <c r="AB56" s="125"/>
      <c r="AC56" s="182"/>
      <c r="AD56" s="253"/>
      <c r="AE56" s="256"/>
      <c r="AF56" s="245"/>
      <c r="AG56" s="259"/>
      <c r="AH56" s="240"/>
      <c r="AI56" s="234"/>
      <c r="AJ56" s="234"/>
      <c r="AK56" s="242"/>
      <c r="AL56" s="245"/>
      <c r="AM56" s="234"/>
      <c r="AN56" s="234"/>
      <c r="AO56" s="236"/>
      <c r="AP56" s="236"/>
      <c r="AQ56" s="238"/>
      <c r="AR56" s="234"/>
      <c r="AS56" s="234"/>
      <c r="AT56" s="228"/>
      <c r="AU56" s="273"/>
    </row>
    <row r="57" spans="1:47" s="56" customFormat="1" ht="14.25" customHeight="1">
      <c r="A57" s="248"/>
      <c r="B57" s="251"/>
      <c r="C57" s="163" t="s">
        <v>47</v>
      </c>
      <c r="D57" s="161"/>
      <c r="E57" s="272"/>
      <c r="F57" s="29">
        <f>'1日目入力'!AI21</f>
        <v>16</v>
      </c>
      <c r="G57" s="27" t="s">
        <v>42</v>
      </c>
      <c r="H57" s="30">
        <f>'1日目入力'!AE21</f>
        <v>21</v>
      </c>
      <c r="I57" s="233"/>
      <c r="J57" s="156"/>
      <c r="K57" s="158" t="s">
        <v>48</v>
      </c>
      <c r="L57" s="163" t="s">
        <v>47</v>
      </c>
      <c r="M57" s="173"/>
      <c r="N57" s="272"/>
      <c r="O57" s="29">
        <f>'1日目入力'!W21</f>
        <v>15</v>
      </c>
      <c r="P57" s="27" t="s">
        <v>42</v>
      </c>
      <c r="Q57" s="30">
        <f>'1日目入力'!S21</f>
        <v>21</v>
      </c>
      <c r="R57" s="233"/>
      <c r="S57" s="156"/>
      <c r="T57" s="170" t="s">
        <v>48</v>
      </c>
      <c r="U57" s="15"/>
      <c r="V57" s="15"/>
      <c r="W57" s="130"/>
      <c r="X57" s="131"/>
      <c r="Y57" s="131"/>
      <c r="Z57" s="131"/>
      <c r="AA57" s="132"/>
      <c r="AB57" s="125"/>
      <c r="AC57" s="182"/>
      <c r="AD57" s="253"/>
      <c r="AE57" s="256"/>
      <c r="AF57" s="245"/>
      <c r="AG57" s="259"/>
      <c r="AH57" s="240"/>
      <c r="AI57" s="234"/>
      <c r="AJ57" s="234"/>
      <c r="AK57" s="242"/>
      <c r="AL57" s="245"/>
      <c r="AM57" s="234"/>
      <c r="AN57" s="234"/>
      <c r="AO57" s="236"/>
      <c r="AP57" s="236"/>
      <c r="AQ57" s="238"/>
      <c r="AR57" s="234"/>
      <c r="AS57" s="234"/>
      <c r="AT57" s="228"/>
      <c r="AU57" s="273"/>
    </row>
    <row r="58" spans="1:47" s="56" customFormat="1" ht="14.25" customHeight="1">
      <c r="A58" s="248"/>
      <c r="B58" s="251"/>
      <c r="C58" s="149">
        <f>(COUNTIF(E56,"○"))</f>
        <v>1</v>
      </c>
      <c r="D58" s="161"/>
      <c r="E58" s="272"/>
      <c r="F58" s="29" t="str">
        <f>'1日目入力'!AI22</f>
        <v>15</v>
      </c>
      <c r="G58" s="27" t="s">
        <v>42</v>
      </c>
      <c r="H58" s="30" t="str">
        <f>'1日目入力'!AE22</f>
        <v>11</v>
      </c>
      <c r="I58" s="233"/>
      <c r="J58" s="151"/>
      <c r="K58" s="153">
        <f>(COUNTIF(I56,"○"))</f>
        <v>0</v>
      </c>
      <c r="L58" s="149">
        <f>(COUNTIF(N56,"○"))</f>
        <v>0</v>
      </c>
      <c r="M58" s="173"/>
      <c r="N58" s="272"/>
      <c r="O58" s="29" t="str">
        <f>'1日目入力'!W22</f>
        <v/>
      </c>
      <c r="P58" s="27" t="s">
        <v>42</v>
      </c>
      <c r="Q58" s="30" t="str">
        <f>'1日目入力'!S22</f>
        <v/>
      </c>
      <c r="R58" s="233"/>
      <c r="S58" s="151"/>
      <c r="T58" s="171">
        <f>(COUNTIF(R56,"○"))</f>
        <v>1</v>
      </c>
      <c r="U58" s="15"/>
      <c r="V58" s="15"/>
      <c r="W58" s="130"/>
      <c r="X58" s="131"/>
      <c r="Y58" s="131"/>
      <c r="Z58" s="131"/>
      <c r="AA58" s="132"/>
      <c r="AB58" s="125"/>
      <c r="AC58" s="183"/>
      <c r="AD58" s="253"/>
      <c r="AE58" s="256"/>
      <c r="AF58" s="245"/>
      <c r="AG58" s="259"/>
      <c r="AH58" s="240"/>
      <c r="AI58" s="234"/>
      <c r="AJ58" s="234"/>
      <c r="AK58" s="242"/>
      <c r="AL58" s="245"/>
      <c r="AM58" s="234"/>
      <c r="AN58" s="234"/>
      <c r="AO58" s="236"/>
      <c r="AP58" s="236"/>
      <c r="AQ58" s="238"/>
      <c r="AR58" s="234"/>
      <c r="AS58" s="234"/>
      <c r="AT58" s="228"/>
      <c r="AU58" s="273"/>
    </row>
    <row r="59" spans="1:47" s="56" customFormat="1" ht="19.5" customHeight="1" thickBot="1">
      <c r="A59" s="249"/>
      <c r="B59" s="36" t="str">
        <f>'1日目入力'!B22</f>
        <v>（群馬B）</v>
      </c>
      <c r="C59" s="174"/>
      <c r="D59" s="175"/>
      <c r="E59" s="202"/>
      <c r="F59" s="37">
        <f>'1日目入力'!AK21</f>
        <v>2</v>
      </c>
      <c r="G59" s="37" t="s">
        <v>2</v>
      </c>
      <c r="H59" s="37">
        <f>'1日目入力'!AC21</f>
        <v>1</v>
      </c>
      <c r="I59" s="38"/>
      <c r="J59" s="176"/>
      <c r="K59" s="177"/>
      <c r="L59" s="174"/>
      <c r="M59" s="175"/>
      <c r="N59" s="202"/>
      <c r="O59" s="37">
        <f>'1日目入力'!Y21</f>
        <v>0</v>
      </c>
      <c r="P59" s="37" t="s">
        <v>2</v>
      </c>
      <c r="Q59" s="37">
        <f>'1日目入力'!Q21</f>
        <v>2</v>
      </c>
      <c r="R59" s="38"/>
      <c r="S59" s="176"/>
      <c r="T59" s="178"/>
      <c r="U59" s="20"/>
      <c r="V59" s="20"/>
      <c r="W59" s="143"/>
      <c r="X59" s="144"/>
      <c r="Y59" s="144"/>
      <c r="Z59" s="144"/>
      <c r="AA59" s="145"/>
      <c r="AB59" s="184"/>
      <c r="AC59" s="185"/>
      <c r="AD59" s="254"/>
      <c r="AE59" s="257"/>
      <c r="AF59" s="246"/>
      <c r="AG59" s="260"/>
      <c r="AH59" s="241"/>
      <c r="AI59" s="235"/>
      <c r="AJ59" s="235"/>
      <c r="AK59" s="243"/>
      <c r="AL59" s="246"/>
      <c r="AM59" s="235"/>
      <c r="AN59" s="235"/>
      <c r="AO59" s="237"/>
      <c r="AP59" s="237"/>
      <c r="AQ59" s="239"/>
      <c r="AR59" s="235"/>
      <c r="AS59" s="235"/>
      <c r="AT59" s="229"/>
      <c r="AU59" s="274"/>
    </row>
    <row r="60" spans="1:47">
      <c r="AK60" s="208"/>
      <c r="AQ60" s="208"/>
      <c r="AU60" s="208"/>
    </row>
    <row r="61" spans="1:47">
      <c r="AK61" s="208"/>
      <c r="AQ61" s="208"/>
      <c r="AU61" s="208"/>
    </row>
    <row r="62" spans="1:47">
      <c r="AK62" s="208"/>
      <c r="AQ62" s="208"/>
      <c r="AU62" s="208"/>
    </row>
  </sheetData>
  <sheetProtection password="CF18" sheet="1" objects="1" scenarios="1"/>
  <mergeCells count="227">
    <mergeCell ref="AS55:AS59"/>
    <mergeCell ref="AT55:AT59"/>
    <mergeCell ref="AU55:AU59"/>
    <mergeCell ref="I56:I58"/>
    <mergeCell ref="R56:R58"/>
    <mergeCell ref="AN55:AN59"/>
    <mergeCell ref="AO55:AO59"/>
    <mergeCell ref="AP55:AP59"/>
    <mergeCell ref="AQ55:AQ59"/>
    <mergeCell ref="AR55:AR59"/>
    <mergeCell ref="AI55:AI59"/>
    <mergeCell ref="AJ55:AJ59"/>
    <mergeCell ref="AK55:AK59"/>
    <mergeCell ref="AL55:AL59"/>
    <mergeCell ref="AM55:AM59"/>
    <mergeCell ref="AD55:AD59"/>
    <mergeCell ref="AE55:AE59"/>
    <mergeCell ref="AF55:AF59"/>
    <mergeCell ref="AG55:AG59"/>
    <mergeCell ref="AH55:AH59"/>
    <mergeCell ref="AS50:AS54"/>
    <mergeCell ref="AT50:AT54"/>
    <mergeCell ref="AU50:AU54"/>
    <mergeCell ref="I51:I53"/>
    <mergeCell ref="AA51:AA53"/>
    <mergeCell ref="AN50:AN54"/>
    <mergeCell ref="AO50:AO54"/>
    <mergeCell ref="AP50:AP54"/>
    <mergeCell ref="AQ50:AQ54"/>
    <mergeCell ref="AR50:AR54"/>
    <mergeCell ref="AI50:AI54"/>
    <mergeCell ref="AJ50:AJ54"/>
    <mergeCell ref="AK50:AK54"/>
    <mergeCell ref="AL50:AL54"/>
    <mergeCell ref="AM50:AM54"/>
    <mergeCell ref="AD50:AD54"/>
    <mergeCell ref="AE50:AE54"/>
    <mergeCell ref="AF50:AF54"/>
    <mergeCell ref="AG50:AG54"/>
    <mergeCell ref="AH50:AH54"/>
    <mergeCell ref="AS45:AS49"/>
    <mergeCell ref="AT45:AT49"/>
    <mergeCell ref="AU45:AU49"/>
    <mergeCell ref="R46:R48"/>
    <mergeCell ref="AA46:AA48"/>
    <mergeCell ref="AN45:AN49"/>
    <mergeCell ref="AO45:AO49"/>
    <mergeCell ref="AP45:AP49"/>
    <mergeCell ref="AQ45:AQ49"/>
    <mergeCell ref="AR45:AR49"/>
    <mergeCell ref="AI45:AI49"/>
    <mergeCell ref="AJ45:AJ49"/>
    <mergeCell ref="AK45:AK49"/>
    <mergeCell ref="AL45:AL49"/>
    <mergeCell ref="AM45:AM49"/>
    <mergeCell ref="AD45:AD49"/>
    <mergeCell ref="AE45:AE49"/>
    <mergeCell ref="AF45:AF49"/>
    <mergeCell ref="AG45:AG49"/>
    <mergeCell ref="AH45:AH49"/>
    <mergeCell ref="AS36:AS40"/>
    <mergeCell ref="AT36:AT40"/>
    <mergeCell ref="AU36:AU40"/>
    <mergeCell ref="I37:I39"/>
    <mergeCell ref="R37:R39"/>
    <mergeCell ref="AN36:AN40"/>
    <mergeCell ref="AO36:AO40"/>
    <mergeCell ref="AP36:AP40"/>
    <mergeCell ref="AQ36:AQ40"/>
    <mergeCell ref="AR36:AR40"/>
    <mergeCell ref="AI36:AI40"/>
    <mergeCell ref="AJ36:AJ40"/>
    <mergeCell ref="AK36:AK40"/>
    <mergeCell ref="AL36:AL40"/>
    <mergeCell ref="AM36:AM40"/>
    <mergeCell ref="AD36:AD40"/>
    <mergeCell ref="AE36:AE40"/>
    <mergeCell ref="AF36:AF40"/>
    <mergeCell ref="AG36:AG40"/>
    <mergeCell ref="AH36:AH40"/>
    <mergeCell ref="AS31:AS35"/>
    <mergeCell ref="AT31:AT35"/>
    <mergeCell ref="AU31:AU35"/>
    <mergeCell ref="I32:I34"/>
    <mergeCell ref="AA32:AA34"/>
    <mergeCell ref="AN31:AN35"/>
    <mergeCell ref="AO31:AO35"/>
    <mergeCell ref="AP31:AP35"/>
    <mergeCell ref="AQ31:AQ35"/>
    <mergeCell ref="AR31:AR35"/>
    <mergeCell ref="AI31:AI35"/>
    <mergeCell ref="AJ31:AJ35"/>
    <mergeCell ref="AK31:AK35"/>
    <mergeCell ref="AL31:AL35"/>
    <mergeCell ref="AM31:AM35"/>
    <mergeCell ref="AD31:AD35"/>
    <mergeCell ref="AE31:AE35"/>
    <mergeCell ref="AF31:AF35"/>
    <mergeCell ref="AG31:AG35"/>
    <mergeCell ref="AH31:AH35"/>
    <mergeCell ref="AS26:AS30"/>
    <mergeCell ref="AT26:AT30"/>
    <mergeCell ref="AU26:AU30"/>
    <mergeCell ref="R27:R29"/>
    <mergeCell ref="AA27:AA29"/>
    <mergeCell ref="AN26:AN30"/>
    <mergeCell ref="AO26:AO30"/>
    <mergeCell ref="AP26:AP30"/>
    <mergeCell ref="AQ26:AQ30"/>
    <mergeCell ref="AR26:AR30"/>
    <mergeCell ref="AI26:AI30"/>
    <mergeCell ref="AJ26:AJ30"/>
    <mergeCell ref="AK26:AK30"/>
    <mergeCell ref="AL26:AL30"/>
    <mergeCell ref="AM26:AM30"/>
    <mergeCell ref="AD26:AD30"/>
    <mergeCell ref="AE26:AE30"/>
    <mergeCell ref="AF26:AF30"/>
    <mergeCell ref="AG26:AG30"/>
    <mergeCell ref="AH26:AH30"/>
    <mergeCell ref="E6:I6"/>
    <mergeCell ref="N6:R6"/>
    <mergeCell ref="W6:AA6"/>
    <mergeCell ref="A2:AT2"/>
    <mergeCell ref="A3:AT3"/>
    <mergeCell ref="AU7:AU11"/>
    <mergeCell ref="AU12:AU16"/>
    <mergeCell ref="AU17:AU21"/>
    <mergeCell ref="AP7:AP11"/>
    <mergeCell ref="AP12:AP16"/>
    <mergeCell ref="AP17:AP21"/>
    <mergeCell ref="AT7:AT11"/>
    <mergeCell ref="AT12:AT16"/>
    <mergeCell ref="AT17:AT21"/>
    <mergeCell ref="R8:R10"/>
    <mergeCell ref="R18:R20"/>
    <mergeCell ref="AA8:AA10"/>
    <mergeCell ref="AA13:AA15"/>
    <mergeCell ref="AK7:AK11"/>
    <mergeCell ref="AK12:AK16"/>
    <mergeCell ref="AK17:AK21"/>
    <mergeCell ref="AJ7:AJ11"/>
    <mergeCell ref="AJ12:AJ16"/>
    <mergeCell ref="AJ17:AJ21"/>
    <mergeCell ref="AR7:AR11"/>
    <mergeCell ref="AR12:AR16"/>
    <mergeCell ref="AR17:AR21"/>
    <mergeCell ref="AS7:AS11"/>
    <mergeCell ref="AS12:AS16"/>
    <mergeCell ref="AS17:AS21"/>
    <mergeCell ref="AQ7:AQ11"/>
    <mergeCell ref="AQ12:AQ16"/>
    <mergeCell ref="AQ17:AQ21"/>
    <mergeCell ref="AN12:AN16"/>
    <mergeCell ref="AN17:AN21"/>
    <mergeCell ref="AO7:AO11"/>
    <mergeCell ref="AO12:AO16"/>
    <mergeCell ref="AO17:AO21"/>
    <mergeCell ref="AL12:AL16"/>
    <mergeCell ref="AL17:AL21"/>
    <mergeCell ref="AM7:AM11"/>
    <mergeCell ref="AM12:AM16"/>
    <mergeCell ref="AM17:AM21"/>
    <mergeCell ref="AL7:AL11"/>
    <mergeCell ref="AN7:AN11"/>
    <mergeCell ref="I13:I15"/>
    <mergeCell ref="I18:I20"/>
    <mergeCell ref="AH12:AH16"/>
    <mergeCell ref="AH17:AH21"/>
    <mergeCell ref="AI7:AI11"/>
    <mergeCell ref="AI12:AI16"/>
    <mergeCell ref="AI17:AI21"/>
    <mergeCell ref="AF12:AF16"/>
    <mergeCell ref="AF17:AF21"/>
    <mergeCell ref="AG7:AG11"/>
    <mergeCell ref="AG12:AG16"/>
    <mergeCell ref="AG17:AG21"/>
    <mergeCell ref="AF7:AF11"/>
    <mergeCell ref="AH7:AH11"/>
    <mergeCell ref="B36:B39"/>
    <mergeCell ref="B31:B34"/>
    <mergeCell ref="A26:A30"/>
    <mergeCell ref="N27:N29"/>
    <mergeCell ref="W27:W29"/>
    <mergeCell ref="B26:B29"/>
    <mergeCell ref="AD12:AD16"/>
    <mergeCell ref="AD17:AD21"/>
    <mergeCell ref="AE7:AE11"/>
    <mergeCell ref="AE12:AE16"/>
    <mergeCell ref="AE17:AE21"/>
    <mergeCell ref="A7:A11"/>
    <mergeCell ref="N8:N10"/>
    <mergeCell ref="W8:W10"/>
    <mergeCell ref="B7:B10"/>
    <mergeCell ref="AD7:AD11"/>
    <mergeCell ref="A17:A21"/>
    <mergeCell ref="E18:E20"/>
    <mergeCell ref="N18:N20"/>
    <mergeCell ref="A12:A16"/>
    <mergeCell ref="E13:E15"/>
    <mergeCell ref="W13:W15"/>
    <mergeCell ref="B17:B20"/>
    <mergeCell ref="B12:B15"/>
    <mergeCell ref="E25:I25"/>
    <mergeCell ref="N25:R25"/>
    <mergeCell ref="W25:AA25"/>
    <mergeCell ref="A55:A59"/>
    <mergeCell ref="E56:E58"/>
    <mergeCell ref="N56:N58"/>
    <mergeCell ref="A50:A54"/>
    <mergeCell ref="E51:E53"/>
    <mergeCell ref="W51:W53"/>
    <mergeCell ref="B55:B58"/>
    <mergeCell ref="B50:B53"/>
    <mergeCell ref="A45:A49"/>
    <mergeCell ref="N46:N48"/>
    <mergeCell ref="W46:W48"/>
    <mergeCell ref="B45:B48"/>
    <mergeCell ref="E44:I44"/>
    <mergeCell ref="N44:R44"/>
    <mergeCell ref="W44:AA44"/>
    <mergeCell ref="A36:A40"/>
    <mergeCell ref="E37:E39"/>
    <mergeCell ref="N37:N39"/>
    <mergeCell ref="A31:A35"/>
    <mergeCell ref="E32:E34"/>
    <mergeCell ref="W32:W34"/>
  </mergeCells>
  <phoneticPr fontId="2"/>
  <dataValidations count="1">
    <dataValidation type="list" allowBlank="1" showInputMessage="1" showErrorMessage="1" sqref="G16 G59 Y54 P59 P49 Y49 G54 G40 Y35 P40 P30 Y30 G35 P21 Y16 G21 P11 Y11" xr:uid="{00000000-0002-0000-0100-000000000000}">
      <formula1>$C$10:$C$11</formula1>
    </dataValidation>
  </dataValidations>
  <pageMargins left="0.7" right="0.7" top="0.75" bottom="0.75" header="0.3" footer="0.3"/>
  <pageSetup paperSize="9" scale="66" orientation="portrait" r:id="rId1"/>
  <ignoredErrors>
    <ignoredError sqref="AD2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9"/>
  <sheetViews>
    <sheetView view="pageBreakPreview" topLeftCell="A31" zoomScale="80" zoomScaleNormal="100" zoomScaleSheetLayoutView="80" workbookViewId="0">
      <selection activeCell="J9" sqref="J9"/>
    </sheetView>
  </sheetViews>
  <sheetFormatPr defaultRowHeight="13.5"/>
  <sheetData>
    <row r="1" spans="1:11">
      <c r="A1" s="275" t="s">
        <v>58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>
      <c r="A3" s="276" t="s">
        <v>22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>
      <c r="A4" s="277"/>
      <c r="B4" s="277"/>
      <c r="C4" s="277"/>
      <c r="D4" s="224"/>
      <c r="E4" s="224"/>
      <c r="F4" s="224"/>
      <c r="G4" s="224"/>
      <c r="H4" s="224"/>
      <c r="I4" s="224"/>
      <c r="J4" s="224"/>
      <c r="K4" s="224"/>
    </row>
    <row r="5" spans="1:11">
      <c r="A5" s="277" t="s">
        <v>107</v>
      </c>
      <c r="B5" s="277"/>
      <c r="C5" s="277"/>
      <c r="D5" s="224"/>
      <c r="E5" s="224"/>
      <c r="F5" s="224"/>
      <c r="G5" s="224"/>
      <c r="H5" s="224"/>
      <c r="I5" s="224"/>
      <c r="J5" s="224"/>
      <c r="K5" s="224"/>
    </row>
    <row r="6" spans="1:11">
      <c r="A6" s="224"/>
      <c r="B6" s="278" t="str">
        <f>'1日目入力'!C4</f>
        <v>あすなろ</v>
      </c>
      <c r="C6" s="278"/>
      <c r="D6" s="278">
        <f>'1日目入力'!E5</f>
        <v>1</v>
      </c>
      <c r="E6" s="49">
        <f>'1日目入力'!G4</f>
        <v>21</v>
      </c>
      <c r="F6" s="225" t="s">
        <v>2</v>
      </c>
      <c r="G6" s="49">
        <f>'1日目入力'!K4</f>
        <v>18</v>
      </c>
      <c r="H6" s="278">
        <f>'1日目入力'!M5</f>
        <v>2</v>
      </c>
      <c r="I6" s="278" t="str">
        <f>'1日目入力'!C5</f>
        <v>緑台</v>
      </c>
      <c r="J6" s="278"/>
      <c r="K6" s="224"/>
    </row>
    <row r="7" spans="1:11">
      <c r="A7" s="224" t="s">
        <v>158</v>
      </c>
      <c r="B7" s="278"/>
      <c r="C7" s="278"/>
      <c r="D7" s="278"/>
      <c r="E7" s="49">
        <f>'1日目入力'!G5</f>
        <v>15</v>
      </c>
      <c r="F7" s="51" t="s">
        <v>2</v>
      </c>
      <c r="G7" s="49">
        <f>'1日目入力'!K5</f>
        <v>21</v>
      </c>
      <c r="H7" s="278"/>
      <c r="I7" s="278"/>
      <c r="J7" s="278"/>
      <c r="K7" s="224"/>
    </row>
    <row r="8" spans="1:11">
      <c r="A8" s="224"/>
      <c r="B8" s="226"/>
      <c r="C8" s="227" t="str">
        <f>'1日目入力'!B4</f>
        <v>（群馬A）</v>
      </c>
      <c r="D8" s="278"/>
      <c r="E8" s="49" t="str">
        <f>'1日目入力'!G6</f>
        <v>13</v>
      </c>
      <c r="F8" s="51" t="s">
        <v>2</v>
      </c>
      <c r="G8" s="49" t="str">
        <f>'1日目入力'!K6</f>
        <v>15</v>
      </c>
      <c r="H8" s="278"/>
      <c r="I8" s="226"/>
      <c r="J8" s="227" t="str">
        <f>'1日目入力'!B5</f>
        <v>（神奈川）</v>
      </c>
      <c r="K8" s="224"/>
    </row>
    <row r="9" spans="1:11">
      <c r="A9" s="224"/>
      <c r="B9" s="50"/>
      <c r="C9" s="50"/>
      <c r="D9" s="50"/>
      <c r="E9" s="49"/>
      <c r="F9" s="51"/>
      <c r="G9" s="49"/>
      <c r="H9" s="50"/>
      <c r="I9" s="50"/>
      <c r="J9" s="50"/>
      <c r="K9" s="224"/>
    </row>
    <row r="10" spans="1:11">
      <c r="A10" s="224"/>
      <c r="B10" s="278" t="str">
        <f>'1日目入力'!C5</f>
        <v>緑台</v>
      </c>
      <c r="C10" s="278"/>
      <c r="D10" s="278">
        <f>'1日目入力'!Q5</f>
        <v>0</v>
      </c>
      <c r="E10" s="49">
        <f>'1日目入力'!S4</f>
        <v>18</v>
      </c>
      <c r="F10" s="225" t="s">
        <v>2</v>
      </c>
      <c r="G10" s="49">
        <f>'1日目入力'!W4</f>
        <v>21</v>
      </c>
      <c r="H10" s="278">
        <f>'1日目入力'!Y5</f>
        <v>2</v>
      </c>
      <c r="I10" s="278" t="str">
        <f>'1日目入力'!C6</f>
        <v>宮原ジュニア</v>
      </c>
      <c r="J10" s="278"/>
      <c r="K10" s="224"/>
    </row>
    <row r="11" spans="1:11">
      <c r="A11" s="224" t="s">
        <v>159</v>
      </c>
      <c r="B11" s="278"/>
      <c r="C11" s="278"/>
      <c r="D11" s="278"/>
      <c r="E11" s="49">
        <f>'1日目入力'!S5</f>
        <v>10</v>
      </c>
      <c r="F11" s="51" t="s">
        <v>2</v>
      </c>
      <c r="G11" s="49">
        <f>'1日目入力'!W5</f>
        <v>21</v>
      </c>
      <c r="H11" s="278"/>
      <c r="I11" s="278"/>
      <c r="J11" s="278"/>
      <c r="K11" s="224"/>
    </row>
    <row r="12" spans="1:11">
      <c r="A12" s="224"/>
      <c r="B12" s="226"/>
      <c r="C12" s="227" t="str">
        <f>'1日目入力'!B5</f>
        <v>（神奈川）</v>
      </c>
      <c r="D12" s="278"/>
      <c r="E12" s="49" t="str">
        <f>'1日目入力'!S6</f>
        <v/>
      </c>
      <c r="F12" s="51" t="s">
        <v>2</v>
      </c>
      <c r="G12" s="49" t="str">
        <f>'1日目入力'!W6</f>
        <v/>
      </c>
      <c r="H12" s="278"/>
      <c r="I12" s="226"/>
      <c r="J12" s="227" t="str">
        <f>'1日目入力'!B6</f>
        <v>（埼玉）</v>
      </c>
      <c r="K12" s="224"/>
    </row>
    <row r="13" spans="1:11">
      <c r="A13" s="224"/>
      <c r="B13" s="49"/>
      <c r="C13" s="49"/>
      <c r="D13" s="50"/>
      <c r="E13" s="50"/>
      <c r="F13" s="51"/>
      <c r="G13" s="50"/>
      <c r="H13" s="50"/>
      <c r="I13" s="49"/>
      <c r="J13" s="49"/>
      <c r="K13" s="224"/>
    </row>
    <row r="14" spans="1:11">
      <c r="A14" s="224"/>
      <c r="B14" s="278" t="str">
        <f>'1日目入力'!C4</f>
        <v>あすなろ</v>
      </c>
      <c r="C14" s="278"/>
      <c r="D14" s="278">
        <f>'1日目入力'!AC5</f>
        <v>0</v>
      </c>
      <c r="E14" s="49">
        <f>'1日目入力'!AE4</f>
        <v>15</v>
      </c>
      <c r="F14" s="225" t="s">
        <v>2</v>
      </c>
      <c r="G14" s="49">
        <f>'1日目入力'!AI4</f>
        <v>21</v>
      </c>
      <c r="H14" s="278">
        <f>'1日目入力'!AK5</f>
        <v>2</v>
      </c>
      <c r="I14" s="278" t="str">
        <f>'1日目入力'!C6</f>
        <v>宮原ジュニア</v>
      </c>
      <c r="J14" s="278"/>
      <c r="K14" s="224"/>
    </row>
    <row r="15" spans="1:11">
      <c r="A15" s="224" t="s">
        <v>160</v>
      </c>
      <c r="B15" s="278"/>
      <c r="C15" s="278"/>
      <c r="D15" s="278"/>
      <c r="E15" s="49">
        <f>'1日目入力'!AE5</f>
        <v>20</v>
      </c>
      <c r="F15" s="51" t="s">
        <v>2</v>
      </c>
      <c r="G15" s="49">
        <f>'1日目入力'!AI5</f>
        <v>22</v>
      </c>
      <c r="H15" s="278"/>
      <c r="I15" s="278"/>
      <c r="J15" s="278"/>
      <c r="K15" s="224"/>
    </row>
    <row r="16" spans="1:11">
      <c r="A16" s="224"/>
      <c r="B16" s="226"/>
      <c r="C16" s="227" t="str">
        <f>'1日目入力'!B4</f>
        <v>（群馬A）</v>
      </c>
      <c r="D16" s="278"/>
      <c r="E16" s="49" t="str">
        <f>'1日目入力'!AE6</f>
        <v/>
      </c>
      <c r="F16" s="51" t="s">
        <v>2</v>
      </c>
      <c r="G16" s="49" t="str">
        <f>'1日目入力'!AI6</f>
        <v/>
      </c>
      <c r="H16" s="278"/>
      <c r="I16" s="226"/>
      <c r="J16" s="227" t="str">
        <f>'1日目入力'!B6</f>
        <v>（埼玉）</v>
      </c>
      <c r="K16" s="224"/>
    </row>
    <row r="17" spans="1:11">
      <c r="A17" s="224"/>
      <c r="B17" s="49"/>
      <c r="C17" s="49"/>
      <c r="D17" s="50"/>
      <c r="E17" s="49"/>
      <c r="F17" s="51"/>
      <c r="G17" s="49"/>
      <c r="H17" s="50"/>
      <c r="I17" s="49"/>
      <c r="J17" s="49"/>
      <c r="K17" s="224"/>
    </row>
    <row r="18" spans="1:11">
      <c r="A18" s="50" t="s">
        <v>17</v>
      </c>
      <c r="B18" s="49" t="s">
        <v>18</v>
      </c>
      <c r="C18" s="277" t="str">
        <f>'1日目星取'!AX8</f>
        <v>宮原ジュニア</v>
      </c>
      <c r="D18" s="277"/>
      <c r="E18" s="277"/>
      <c r="F18" s="277"/>
      <c r="G18" s="277"/>
      <c r="H18" s="277"/>
      <c r="I18" s="277"/>
      <c r="J18" s="277"/>
      <c r="K18" s="224"/>
    </row>
    <row r="19" spans="1:11">
      <c r="A19" s="224"/>
      <c r="B19" s="49" t="s">
        <v>19</v>
      </c>
      <c r="C19" s="277" t="str">
        <f>'1日目星取'!AX9</f>
        <v>緑台</v>
      </c>
      <c r="D19" s="277"/>
      <c r="E19" s="277"/>
      <c r="F19" s="277"/>
      <c r="G19" s="277"/>
      <c r="H19" s="277"/>
      <c r="I19" s="277"/>
      <c r="J19" s="277"/>
      <c r="K19" s="224"/>
    </row>
    <row r="20" spans="1:11">
      <c r="A20" s="224"/>
      <c r="B20" s="49" t="s">
        <v>20</v>
      </c>
      <c r="C20" s="277" t="str">
        <f>'1日目星取'!AX10</f>
        <v>あすなろ</v>
      </c>
      <c r="D20" s="277"/>
      <c r="E20" s="277"/>
      <c r="F20" s="277"/>
      <c r="G20" s="277"/>
      <c r="H20" s="277"/>
      <c r="I20" s="277"/>
      <c r="J20" s="277"/>
      <c r="K20" s="224"/>
    </row>
    <row r="21" spans="1:11">
      <c r="A21" s="224"/>
      <c r="B21" s="49" t="s">
        <v>21</v>
      </c>
      <c r="C21" s="279"/>
      <c r="D21" s="279"/>
      <c r="E21" s="279"/>
      <c r="F21" s="279"/>
      <c r="G21" s="279"/>
      <c r="H21" s="279"/>
      <c r="I21" s="279"/>
      <c r="J21" s="279"/>
      <c r="K21" s="224"/>
    </row>
    <row r="22" spans="1:11">
      <c r="A22" s="224"/>
      <c r="B22" s="49"/>
      <c r="C22" s="279"/>
      <c r="D22" s="279"/>
      <c r="E22" s="279"/>
      <c r="F22" s="279"/>
      <c r="G22" s="279"/>
      <c r="H22" s="279"/>
      <c r="I22" s="279"/>
      <c r="J22" s="279"/>
      <c r="K22" s="224"/>
    </row>
    <row r="23" spans="1:1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</row>
    <row r="24" spans="1:11">
      <c r="A24" s="277" t="s">
        <v>108</v>
      </c>
      <c r="B24" s="277"/>
      <c r="C24" s="277"/>
      <c r="D24" s="224"/>
      <c r="E24" s="224"/>
      <c r="F24" s="224"/>
      <c r="G24" s="224"/>
      <c r="H24" s="224"/>
      <c r="I24" s="224"/>
      <c r="J24" s="224"/>
      <c r="K24" s="224"/>
    </row>
    <row r="25" spans="1:11">
      <c r="A25" s="224"/>
      <c r="B25" s="278" t="str">
        <f>'1日目入力'!C12</f>
        <v>小山Ｖクラブ</v>
      </c>
      <c r="C25" s="278"/>
      <c r="D25" s="278">
        <f>'1日目入力'!E13</f>
        <v>2</v>
      </c>
      <c r="E25" s="49">
        <f>'1日目入力'!G12</f>
        <v>8</v>
      </c>
      <c r="F25" s="225" t="s">
        <v>2</v>
      </c>
      <c r="G25" s="49">
        <f>'1日目入力'!K12</f>
        <v>21</v>
      </c>
      <c r="H25" s="278">
        <f>'1日目入力'!M13</f>
        <v>1</v>
      </c>
      <c r="I25" s="278" t="str">
        <f>'1日目入力'!C13</f>
        <v>みつわ台</v>
      </c>
      <c r="J25" s="278"/>
      <c r="K25" s="224"/>
    </row>
    <row r="26" spans="1:11">
      <c r="A26" s="224" t="s">
        <v>158</v>
      </c>
      <c r="B26" s="278"/>
      <c r="C26" s="278"/>
      <c r="D26" s="278"/>
      <c r="E26" s="49">
        <f>'1日目入力'!G13</f>
        <v>21</v>
      </c>
      <c r="F26" s="51" t="s">
        <v>2</v>
      </c>
      <c r="G26" s="49">
        <f>'1日目入力'!K13</f>
        <v>11</v>
      </c>
      <c r="H26" s="278"/>
      <c r="I26" s="278"/>
      <c r="J26" s="278"/>
      <c r="K26" s="224"/>
    </row>
    <row r="27" spans="1:11">
      <c r="A27" s="224"/>
      <c r="B27" s="226"/>
      <c r="C27" s="227" t="str">
        <f>'1日目入力'!B12</f>
        <v>（栃木）</v>
      </c>
      <c r="D27" s="278"/>
      <c r="E27" s="49" t="str">
        <f>'1日目入力'!G14</f>
        <v>15</v>
      </c>
      <c r="F27" s="51" t="s">
        <v>2</v>
      </c>
      <c r="G27" s="49" t="str">
        <f>'1日目入力'!K14</f>
        <v>5</v>
      </c>
      <c r="H27" s="278"/>
      <c r="I27" s="226"/>
      <c r="J27" s="227" t="str">
        <f>'1日目入力'!B13</f>
        <v>（千葉）</v>
      </c>
      <c r="K27" s="224"/>
    </row>
    <row r="28" spans="1:11">
      <c r="A28" s="224"/>
      <c r="B28" s="50"/>
      <c r="C28" s="50"/>
      <c r="D28" s="50"/>
      <c r="E28" s="49"/>
      <c r="F28" s="51"/>
      <c r="G28" s="49"/>
      <c r="H28" s="50"/>
      <c r="I28" s="50"/>
      <c r="J28" s="50"/>
      <c r="K28" s="224"/>
    </row>
    <row r="29" spans="1:11">
      <c r="A29" s="224"/>
      <c r="B29" s="278" t="str">
        <f>'1日目入力'!C13</f>
        <v>みつわ台</v>
      </c>
      <c r="C29" s="278"/>
      <c r="D29" s="278">
        <f>'1日目入力'!Q13</f>
        <v>0</v>
      </c>
      <c r="E29" s="49">
        <f>'1日目入力'!S12</f>
        <v>13</v>
      </c>
      <c r="F29" s="225" t="s">
        <v>2</v>
      </c>
      <c r="G29" s="49">
        <f>'1日目入力'!W12</f>
        <v>21</v>
      </c>
      <c r="H29" s="278">
        <f>'1日目入力'!Y13</f>
        <v>2</v>
      </c>
      <c r="I29" s="278" t="str">
        <f>'1日目入力'!C14</f>
        <v>MIRACLE</v>
      </c>
      <c r="J29" s="278"/>
      <c r="K29" s="224"/>
    </row>
    <row r="30" spans="1:11">
      <c r="A30" s="224" t="s">
        <v>159</v>
      </c>
      <c r="B30" s="278"/>
      <c r="C30" s="278"/>
      <c r="D30" s="278"/>
      <c r="E30" s="49">
        <f>'1日目入力'!S13</f>
        <v>19</v>
      </c>
      <c r="F30" s="51" t="s">
        <v>2</v>
      </c>
      <c r="G30" s="49">
        <f>'1日目入力'!W13</f>
        <v>21</v>
      </c>
      <c r="H30" s="278"/>
      <c r="I30" s="278"/>
      <c r="J30" s="278"/>
      <c r="K30" s="224"/>
    </row>
    <row r="31" spans="1:11">
      <c r="A31" s="224"/>
      <c r="B31" s="226"/>
      <c r="C31" s="227" t="str">
        <f>'1日目入力'!B13</f>
        <v>（千葉）</v>
      </c>
      <c r="D31" s="278"/>
      <c r="E31" s="49" t="str">
        <f>'1日目入力'!S14</f>
        <v/>
      </c>
      <c r="F31" s="51" t="s">
        <v>2</v>
      </c>
      <c r="G31" s="49" t="str">
        <f>'1日目入力'!W14</f>
        <v/>
      </c>
      <c r="H31" s="278"/>
      <c r="I31" s="226"/>
      <c r="J31" s="227" t="str">
        <f>'1日目入力'!B14</f>
        <v>（東京）</v>
      </c>
      <c r="K31" s="224"/>
    </row>
    <row r="32" spans="1:11">
      <c r="A32" s="224"/>
      <c r="B32" s="49"/>
      <c r="C32" s="49"/>
      <c r="D32" s="50"/>
      <c r="E32" s="50"/>
      <c r="F32" s="51"/>
      <c r="G32" s="50"/>
      <c r="H32" s="50"/>
      <c r="I32" s="49"/>
      <c r="J32" s="49"/>
      <c r="K32" s="224"/>
    </row>
    <row r="33" spans="1:11">
      <c r="A33" s="224"/>
      <c r="B33" s="278" t="str">
        <f>'1日目入力'!C12</f>
        <v>小山Ｖクラブ</v>
      </c>
      <c r="C33" s="278"/>
      <c r="D33" s="278">
        <f>'1日目入力'!AC13</f>
        <v>0</v>
      </c>
      <c r="E33" s="49">
        <f>'1日目入力'!AE12</f>
        <v>16</v>
      </c>
      <c r="F33" s="225" t="s">
        <v>2</v>
      </c>
      <c r="G33" s="49">
        <f>'1日目入力'!AI12</f>
        <v>21</v>
      </c>
      <c r="H33" s="278">
        <f>'1日目入力'!AK13</f>
        <v>2</v>
      </c>
      <c r="I33" s="278" t="str">
        <f>'1日目入力'!C14</f>
        <v>MIRACLE</v>
      </c>
      <c r="J33" s="278"/>
      <c r="K33" s="224"/>
    </row>
    <row r="34" spans="1:11">
      <c r="A34" s="224" t="s">
        <v>160</v>
      </c>
      <c r="B34" s="278"/>
      <c r="C34" s="278"/>
      <c r="D34" s="278"/>
      <c r="E34" s="49">
        <f>'1日目入力'!AE13</f>
        <v>16</v>
      </c>
      <c r="F34" s="51" t="s">
        <v>2</v>
      </c>
      <c r="G34" s="49">
        <f>'1日目入力'!AI13</f>
        <v>21</v>
      </c>
      <c r="H34" s="278"/>
      <c r="I34" s="278"/>
      <c r="J34" s="278"/>
      <c r="K34" s="224"/>
    </row>
    <row r="35" spans="1:11">
      <c r="A35" s="224"/>
      <c r="B35" s="226"/>
      <c r="C35" s="227" t="str">
        <f>'1日目入力'!B12</f>
        <v>（栃木）</v>
      </c>
      <c r="D35" s="278"/>
      <c r="E35" s="49" t="str">
        <f>'1日目入力'!AE14</f>
        <v/>
      </c>
      <c r="F35" s="51" t="s">
        <v>2</v>
      </c>
      <c r="G35" s="49" t="str">
        <f>'1日目入力'!AI14</f>
        <v/>
      </c>
      <c r="H35" s="278"/>
      <c r="I35" s="226"/>
      <c r="J35" s="227" t="str">
        <f>'1日目入力'!B14</f>
        <v>（東京）</v>
      </c>
      <c r="K35" s="224"/>
    </row>
    <row r="36" spans="1:11">
      <c r="A36" s="224"/>
      <c r="B36" s="49"/>
      <c r="C36" s="49"/>
      <c r="D36" s="50"/>
      <c r="E36" s="49"/>
      <c r="F36" s="51"/>
      <c r="G36" s="49"/>
      <c r="H36" s="50"/>
      <c r="I36" s="49"/>
      <c r="J36" s="49"/>
      <c r="K36" s="224"/>
    </row>
    <row r="37" spans="1:11">
      <c r="A37" s="50" t="s">
        <v>17</v>
      </c>
      <c r="B37" s="49" t="s">
        <v>18</v>
      </c>
      <c r="C37" s="277" t="str">
        <f>'1日目星取'!AX27</f>
        <v>MIRACLE</v>
      </c>
      <c r="D37" s="277"/>
      <c r="E37" s="277"/>
      <c r="F37" s="277"/>
      <c r="G37" s="277"/>
      <c r="H37" s="277"/>
      <c r="I37" s="277"/>
      <c r="J37" s="277"/>
      <c r="K37" s="224"/>
    </row>
    <row r="38" spans="1:11">
      <c r="A38" s="224"/>
      <c r="B38" s="49" t="s">
        <v>19</v>
      </c>
      <c r="C38" s="277" t="str">
        <f>'1日目星取'!AX28</f>
        <v>小山Ｖクラブ</v>
      </c>
      <c r="D38" s="277"/>
      <c r="E38" s="277"/>
      <c r="F38" s="277"/>
      <c r="G38" s="277"/>
      <c r="H38" s="277"/>
      <c r="I38" s="277"/>
      <c r="J38" s="277"/>
      <c r="K38" s="224"/>
    </row>
    <row r="39" spans="1:11">
      <c r="A39" s="224"/>
      <c r="B39" s="49" t="s">
        <v>20</v>
      </c>
      <c r="C39" s="277" t="str">
        <f>'1日目星取'!AX29</f>
        <v>みつわ台</v>
      </c>
      <c r="D39" s="277"/>
      <c r="E39" s="277"/>
      <c r="F39" s="277"/>
      <c r="G39" s="277"/>
      <c r="H39" s="277"/>
      <c r="I39" s="277"/>
      <c r="J39" s="277"/>
      <c r="K39" s="224"/>
    </row>
    <row r="40" spans="1:11">
      <c r="A40" s="224"/>
      <c r="B40" s="49" t="s">
        <v>21</v>
      </c>
      <c r="C40" s="279"/>
      <c r="D40" s="279"/>
      <c r="E40" s="279"/>
      <c r="F40" s="279"/>
      <c r="G40" s="279"/>
      <c r="H40" s="279"/>
      <c r="I40" s="279"/>
      <c r="J40" s="279"/>
      <c r="K40" s="224"/>
    </row>
    <row r="41" spans="1:11">
      <c r="A41" s="224"/>
      <c r="B41" s="49"/>
      <c r="C41" s="279"/>
      <c r="D41" s="279"/>
      <c r="E41" s="279"/>
      <c r="F41" s="279"/>
      <c r="G41" s="279"/>
      <c r="H41" s="279"/>
      <c r="I41" s="279"/>
      <c r="J41" s="279"/>
      <c r="K41" s="224"/>
    </row>
    <row r="42" spans="1:11">
      <c r="A42" s="277" t="s">
        <v>109</v>
      </c>
      <c r="B42" s="277"/>
      <c r="C42" s="277"/>
      <c r="D42" s="224"/>
      <c r="E42" s="224"/>
      <c r="F42" s="224"/>
      <c r="G42" s="224"/>
      <c r="H42" s="224"/>
      <c r="I42" s="224"/>
      <c r="J42" s="224"/>
      <c r="K42" s="224"/>
    </row>
    <row r="43" spans="1:11">
      <c r="A43" s="224"/>
      <c r="B43" s="278" t="str">
        <f>'1日目入力'!C20</f>
        <v>富士吉田</v>
      </c>
      <c r="C43" s="278"/>
      <c r="D43" s="278">
        <f>'1日目入力'!E21</f>
        <v>0</v>
      </c>
      <c r="E43" s="49">
        <f>'1日目入力'!G20</f>
        <v>15</v>
      </c>
      <c r="F43" s="225" t="s">
        <v>2</v>
      </c>
      <c r="G43" s="49">
        <f>'1日目入力'!K20</f>
        <v>21</v>
      </c>
      <c r="H43" s="278">
        <f>'1日目入力'!M21</f>
        <v>2</v>
      </c>
      <c r="I43" s="278" t="str">
        <f>'1日目入力'!C21</f>
        <v>羽黒</v>
      </c>
      <c r="J43" s="278"/>
      <c r="K43" s="224"/>
    </row>
    <row r="44" spans="1:11">
      <c r="A44" s="224" t="s">
        <v>158</v>
      </c>
      <c r="B44" s="278"/>
      <c r="C44" s="278"/>
      <c r="D44" s="278"/>
      <c r="E44" s="49">
        <f>'1日目入力'!G21</f>
        <v>17</v>
      </c>
      <c r="F44" s="51" t="s">
        <v>2</v>
      </c>
      <c r="G44" s="49">
        <f>'1日目入力'!K21</f>
        <v>21</v>
      </c>
      <c r="H44" s="278"/>
      <c r="I44" s="278"/>
      <c r="J44" s="278"/>
      <c r="K44" s="224"/>
    </row>
    <row r="45" spans="1:11">
      <c r="A45" s="224"/>
      <c r="B45" s="226"/>
      <c r="C45" s="227" t="str">
        <f>'1日目入力'!B20</f>
        <v>（山梨）</v>
      </c>
      <c r="D45" s="278"/>
      <c r="E45" s="49" t="str">
        <f>'1日目入力'!G22</f>
        <v/>
      </c>
      <c r="F45" s="51" t="s">
        <v>2</v>
      </c>
      <c r="G45" s="49" t="str">
        <f>'1日目入力'!K22</f>
        <v/>
      </c>
      <c r="H45" s="278"/>
      <c r="I45" s="226"/>
      <c r="J45" s="227" t="str">
        <f>'1日目入力'!B21</f>
        <v>（茨城）</v>
      </c>
      <c r="K45" s="224"/>
    </row>
    <row r="46" spans="1:11">
      <c r="A46" s="224"/>
      <c r="B46" s="50"/>
      <c r="C46" s="50"/>
      <c r="D46" s="50"/>
      <c r="E46" s="49"/>
      <c r="F46" s="51"/>
      <c r="G46" s="49"/>
      <c r="H46" s="50"/>
      <c r="I46" s="50"/>
      <c r="J46" s="50"/>
      <c r="K46" s="224"/>
    </row>
    <row r="47" spans="1:11">
      <c r="A47" s="224"/>
      <c r="B47" s="278" t="str">
        <f>'1日目入力'!C21</f>
        <v>羽黒</v>
      </c>
      <c r="C47" s="278"/>
      <c r="D47" s="278">
        <f>'1日目入力'!Q21</f>
        <v>2</v>
      </c>
      <c r="E47" s="49">
        <f>'1日目入力'!S20</f>
        <v>21</v>
      </c>
      <c r="F47" s="225" t="s">
        <v>2</v>
      </c>
      <c r="G47" s="49">
        <f>'1日目入力'!W20</f>
        <v>17</v>
      </c>
      <c r="H47" s="278">
        <f>'1日目入力'!Y21</f>
        <v>0</v>
      </c>
      <c r="I47" s="278" t="str">
        <f>'1日目入力'!C22</f>
        <v>H-C桐生</v>
      </c>
      <c r="J47" s="278"/>
      <c r="K47" s="224"/>
    </row>
    <row r="48" spans="1:11">
      <c r="A48" s="224" t="s">
        <v>159</v>
      </c>
      <c r="B48" s="278"/>
      <c r="C48" s="278"/>
      <c r="D48" s="278"/>
      <c r="E48" s="49">
        <f>'1日目入力'!S21</f>
        <v>21</v>
      </c>
      <c r="F48" s="51" t="s">
        <v>2</v>
      </c>
      <c r="G48" s="49">
        <f>'1日目入力'!W21</f>
        <v>15</v>
      </c>
      <c r="H48" s="278"/>
      <c r="I48" s="278"/>
      <c r="J48" s="278"/>
      <c r="K48" s="224"/>
    </row>
    <row r="49" spans="1:11">
      <c r="A49" s="224"/>
      <c r="B49" s="226"/>
      <c r="C49" s="227" t="str">
        <f>'1日目入力'!B21</f>
        <v>（茨城）</v>
      </c>
      <c r="D49" s="278"/>
      <c r="E49" s="49" t="str">
        <f>'1日目入力'!S22</f>
        <v/>
      </c>
      <c r="F49" s="51" t="s">
        <v>2</v>
      </c>
      <c r="G49" s="49" t="str">
        <f>'1日目入力'!W22</f>
        <v/>
      </c>
      <c r="H49" s="278"/>
      <c r="I49" s="226"/>
      <c r="J49" s="227" t="str">
        <f>'1日目入力'!B22</f>
        <v>（群馬B）</v>
      </c>
      <c r="K49" s="224"/>
    </row>
    <row r="50" spans="1:11">
      <c r="A50" s="224"/>
      <c r="B50" s="49"/>
      <c r="C50" s="49"/>
      <c r="D50" s="50"/>
      <c r="E50" s="50"/>
      <c r="F50" s="51"/>
      <c r="G50" s="50"/>
      <c r="H50" s="50"/>
      <c r="I50" s="49"/>
      <c r="J50" s="49"/>
      <c r="K50" s="224"/>
    </row>
    <row r="51" spans="1:11">
      <c r="A51" s="224"/>
      <c r="B51" s="278" t="str">
        <f>'1日目入力'!C20</f>
        <v>富士吉田</v>
      </c>
      <c r="C51" s="278"/>
      <c r="D51" s="278">
        <f>'1日目入力'!AC21</f>
        <v>1</v>
      </c>
      <c r="E51" s="49">
        <f>'1日目入力'!AE20</f>
        <v>14</v>
      </c>
      <c r="F51" s="225" t="s">
        <v>2</v>
      </c>
      <c r="G51" s="49">
        <f>'1日目入力'!AI20</f>
        <v>21</v>
      </c>
      <c r="H51" s="278">
        <f>'1日目入力'!AK21</f>
        <v>2</v>
      </c>
      <c r="I51" s="278" t="str">
        <f>'1日目入力'!C22</f>
        <v>H-C桐生</v>
      </c>
      <c r="J51" s="278"/>
      <c r="K51" s="224"/>
    </row>
    <row r="52" spans="1:11">
      <c r="A52" s="224" t="s">
        <v>160</v>
      </c>
      <c r="B52" s="278"/>
      <c r="C52" s="278"/>
      <c r="D52" s="278"/>
      <c r="E52" s="49">
        <f>'1日目入力'!AE21</f>
        <v>21</v>
      </c>
      <c r="F52" s="51" t="s">
        <v>2</v>
      </c>
      <c r="G52" s="49">
        <f>'1日目入力'!AI21</f>
        <v>16</v>
      </c>
      <c r="H52" s="278"/>
      <c r="I52" s="278"/>
      <c r="J52" s="278"/>
      <c r="K52" s="224"/>
    </row>
    <row r="53" spans="1:11">
      <c r="A53" s="224"/>
      <c r="B53" s="226"/>
      <c r="C53" s="227" t="str">
        <f>'1日目入力'!B20</f>
        <v>（山梨）</v>
      </c>
      <c r="D53" s="278"/>
      <c r="E53" s="49" t="str">
        <f>'1日目入力'!AE22</f>
        <v>11</v>
      </c>
      <c r="F53" s="51" t="s">
        <v>2</v>
      </c>
      <c r="G53" s="49" t="str">
        <f>'1日目入力'!AI22</f>
        <v>15</v>
      </c>
      <c r="H53" s="278"/>
      <c r="I53" s="226"/>
      <c r="J53" s="227" t="str">
        <f>'1日目入力'!B22</f>
        <v>（群馬B）</v>
      </c>
      <c r="K53" s="224"/>
    </row>
    <row r="54" spans="1:11">
      <c r="A54" s="224"/>
      <c r="B54" s="49"/>
      <c r="C54" s="49"/>
      <c r="D54" s="50"/>
      <c r="E54" s="49"/>
      <c r="F54" s="51"/>
      <c r="G54" s="49"/>
      <c r="H54" s="50"/>
      <c r="I54" s="49"/>
      <c r="J54" s="49"/>
      <c r="K54" s="224"/>
    </row>
    <row r="55" spans="1:11">
      <c r="A55" s="50" t="s">
        <v>17</v>
      </c>
      <c r="B55" s="49" t="s">
        <v>18</v>
      </c>
      <c r="C55" s="277" t="str">
        <f>'1日目星取'!AX46</f>
        <v>羽黒</v>
      </c>
      <c r="D55" s="277"/>
      <c r="E55" s="277"/>
      <c r="F55" s="277"/>
      <c r="G55" s="277"/>
      <c r="H55" s="277"/>
      <c r="I55" s="277"/>
      <c r="J55" s="277"/>
      <c r="K55" s="224"/>
    </row>
    <row r="56" spans="1:11">
      <c r="A56" s="224"/>
      <c r="B56" s="49" t="s">
        <v>19</v>
      </c>
      <c r="C56" s="277" t="str">
        <f>'1日目星取'!AX47</f>
        <v>H-C桐生</v>
      </c>
      <c r="D56" s="277"/>
      <c r="E56" s="277"/>
      <c r="F56" s="277"/>
      <c r="G56" s="277"/>
      <c r="H56" s="277"/>
      <c r="I56" s="277"/>
      <c r="J56" s="277"/>
      <c r="K56" s="224"/>
    </row>
    <row r="57" spans="1:11">
      <c r="A57" s="224"/>
      <c r="B57" s="49" t="s">
        <v>20</v>
      </c>
      <c r="C57" s="277" t="str">
        <f>'1日目星取'!AX48</f>
        <v>富士吉田</v>
      </c>
      <c r="D57" s="277"/>
      <c r="E57" s="277"/>
      <c r="F57" s="277"/>
      <c r="G57" s="277"/>
      <c r="H57" s="277"/>
      <c r="I57" s="277"/>
      <c r="J57" s="277"/>
      <c r="K57" s="224"/>
    </row>
    <row r="58" spans="1:11">
      <c r="A58" s="224"/>
      <c r="B58" s="49" t="s">
        <v>21</v>
      </c>
      <c r="C58" s="279"/>
      <c r="D58" s="279"/>
      <c r="E58" s="279"/>
      <c r="F58" s="279"/>
      <c r="G58" s="279"/>
      <c r="H58" s="279"/>
      <c r="I58" s="279"/>
      <c r="J58" s="279"/>
      <c r="K58" s="224"/>
    </row>
    <row r="59" spans="1:11">
      <c r="A59" s="224"/>
      <c r="B59" s="49"/>
      <c r="C59" s="279"/>
      <c r="D59" s="279"/>
      <c r="E59" s="279"/>
      <c r="F59" s="279"/>
      <c r="G59" s="279"/>
      <c r="H59" s="279"/>
      <c r="I59" s="279"/>
      <c r="J59" s="279"/>
      <c r="K59" s="224"/>
    </row>
  </sheetData>
  <mergeCells count="54">
    <mergeCell ref="C55:J55"/>
    <mergeCell ref="C56:J56"/>
    <mergeCell ref="B33:C34"/>
    <mergeCell ref="C37:J37"/>
    <mergeCell ref="B29:C30"/>
    <mergeCell ref="B25:C26"/>
    <mergeCell ref="I47:J48"/>
    <mergeCell ref="I43:J44"/>
    <mergeCell ref="C58:J59"/>
    <mergeCell ref="C38:J38"/>
    <mergeCell ref="C39:J39"/>
    <mergeCell ref="B47:C48"/>
    <mergeCell ref="B43:C44"/>
    <mergeCell ref="B51:C52"/>
    <mergeCell ref="D47:D49"/>
    <mergeCell ref="H47:H49"/>
    <mergeCell ref="C40:J41"/>
    <mergeCell ref="A42:C42"/>
    <mergeCell ref="D51:D53"/>
    <mergeCell ref="H51:H53"/>
    <mergeCell ref="C57:J57"/>
    <mergeCell ref="D43:D45"/>
    <mergeCell ref="H43:H45"/>
    <mergeCell ref="I51:J52"/>
    <mergeCell ref="C18:J18"/>
    <mergeCell ref="C19:J19"/>
    <mergeCell ref="C20:J20"/>
    <mergeCell ref="A24:C24"/>
    <mergeCell ref="D33:D35"/>
    <mergeCell ref="H33:H35"/>
    <mergeCell ref="I29:J30"/>
    <mergeCell ref="I25:J26"/>
    <mergeCell ref="I33:J34"/>
    <mergeCell ref="C21:J22"/>
    <mergeCell ref="D25:D27"/>
    <mergeCell ref="H25:H27"/>
    <mergeCell ref="D29:D31"/>
    <mergeCell ref="H29:H31"/>
    <mergeCell ref="A1:K2"/>
    <mergeCell ref="A3:K3"/>
    <mergeCell ref="A4:C4"/>
    <mergeCell ref="A5:C5"/>
    <mergeCell ref="B14:C15"/>
    <mergeCell ref="I14:J15"/>
    <mergeCell ref="D6:D8"/>
    <mergeCell ref="H6:H8"/>
    <mergeCell ref="B6:C7"/>
    <mergeCell ref="D10:D12"/>
    <mergeCell ref="H10:H12"/>
    <mergeCell ref="D14:D16"/>
    <mergeCell ref="H14:H16"/>
    <mergeCell ref="I10:J11"/>
    <mergeCell ref="I6:J7"/>
    <mergeCell ref="B10:C11"/>
  </mergeCells>
  <phoneticPr fontId="2"/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L25"/>
  <sheetViews>
    <sheetView topLeftCell="D1" zoomScale="80" zoomScaleNormal="80" workbookViewId="0">
      <selection activeCell="AH14" sqref="AH14"/>
    </sheetView>
  </sheetViews>
  <sheetFormatPr defaultRowHeight="13.5"/>
  <cols>
    <col min="1" max="1" width="7" style="56" customWidth="1"/>
    <col min="2" max="2" width="9" style="56" customWidth="1"/>
    <col min="3" max="3" width="15.125" style="56" customWidth="1"/>
    <col min="4" max="4" width="15.625" style="56" customWidth="1"/>
    <col min="5" max="5" width="5.625" style="56" customWidth="1"/>
    <col min="6" max="6" width="5.625" style="56" hidden="1" customWidth="1"/>
    <col min="7" max="8" width="5.625" style="56" customWidth="1"/>
    <col min="9" max="9" width="3.125" style="56" customWidth="1"/>
    <col min="10" max="11" width="5.625" style="56" customWidth="1"/>
    <col min="12" max="12" width="5.625" style="56" hidden="1" customWidth="1"/>
    <col min="13" max="13" width="5.625" style="56" customWidth="1"/>
    <col min="14" max="14" width="15.625" style="56" customWidth="1"/>
    <col min="15" max="15" width="1.625" style="56" customWidth="1"/>
    <col min="16" max="16" width="15.625" style="56" customWidth="1"/>
    <col min="17" max="17" width="5.625" style="56" customWidth="1"/>
    <col min="18" max="18" width="5.625" style="56" hidden="1" customWidth="1"/>
    <col min="19" max="20" width="5.625" style="56" customWidth="1"/>
    <col min="21" max="21" width="3.125" style="56" customWidth="1"/>
    <col min="22" max="23" width="5.625" style="56" customWidth="1"/>
    <col min="24" max="24" width="5.625" style="56" hidden="1" customWidth="1"/>
    <col min="25" max="25" width="5.625" style="56" customWidth="1"/>
    <col min="26" max="26" width="15.625" style="56" customWidth="1"/>
    <col min="27" max="27" width="1.625" style="56" customWidth="1"/>
    <col min="28" max="28" width="15.625" style="56" customWidth="1"/>
    <col min="29" max="29" width="5.625" style="56" customWidth="1"/>
    <col min="30" max="30" width="5.625" style="56" hidden="1" customWidth="1"/>
    <col min="31" max="32" width="5.625" style="56" customWidth="1"/>
    <col min="33" max="33" width="3.125" style="56" customWidth="1"/>
    <col min="34" max="35" width="5.625" style="56" customWidth="1"/>
    <col min="36" max="36" width="5.625" style="56" hidden="1" customWidth="1"/>
    <col min="37" max="37" width="5.625" style="56" customWidth="1"/>
    <col min="38" max="38" width="15.625" style="56" customWidth="1"/>
    <col min="39" max="16384" width="9" style="56"/>
  </cols>
  <sheetData>
    <row r="2" spans="1:38" ht="21.75" thickBot="1">
      <c r="C2" s="2"/>
      <c r="D2" s="6" t="s">
        <v>110</v>
      </c>
      <c r="E2" s="80"/>
      <c r="F2" s="8"/>
      <c r="G2" s="67"/>
      <c r="H2" s="4"/>
      <c r="I2" s="57"/>
      <c r="J2" s="4"/>
      <c r="K2" s="67"/>
      <c r="L2" s="10"/>
      <c r="M2" s="84"/>
      <c r="N2" s="12"/>
      <c r="O2" s="12"/>
      <c r="P2" s="12"/>
      <c r="Q2" s="80"/>
      <c r="R2" s="8"/>
      <c r="S2" s="67"/>
      <c r="T2" s="4"/>
      <c r="U2" s="57"/>
      <c r="V2" s="4"/>
      <c r="W2" s="67"/>
      <c r="X2" s="10"/>
      <c r="Y2" s="84"/>
      <c r="Z2" s="12"/>
      <c r="AA2" s="12"/>
      <c r="AB2" s="6"/>
      <c r="AC2" s="80"/>
      <c r="AD2" s="8"/>
      <c r="AE2" s="9"/>
      <c r="AF2" s="4"/>
      <c r="AG2" s="57"/>
      <c r="AH2" s="4"/>
      <c r="AI2" s="67"/>
      <c r="AJ2" s="10"/>
      <c r="AK2" s="84"/>
      <c r="AL2" s="12"/>
    </row>
    <row r="3" spans="1:38" ht="21.75" thickBot="1">
      <c r="B3" s="94"/>
      <c r="C3" s="58" t="s">
        <v>40</v>
      </c>
      <c r="D3" s="70" t="s">
        <v>0</v>
      </c>
      <c r="E3" s="81"/>
      <c r="F3" s="82"/>
      <c r="G3" s="71" t="s">
        <v>1</v>
      </c>
      <c r="H3" s="271" t="s">
        <v>90</v>
      </c>
      <c r="I3" s="271"/>
      <c r="J3" s="271"/>
      <c r="K3" s="72" t="s">
        <v>1</v>
      </c>
      <c r="L3" s="85"/>
      <c r="M3" s="86"/>
      <c r="N3" s="75" t="s">
        <v>0</v>
      </c>
      <c r="O3" s="219"/>
      <c r="P3" s="70" t="s">
        <v>0</v>
      </c>
      <c r="Q3" s="81"/>
      <c r="R3" s="82"/>
      <c r="S3" s="71" t="s">
        <v>1</v>
      </c>
      <c r="T3" s="271" t="s">
        <v>91</v>
      </c>
      <c r="U3" s="271"/>
      <c r="V3" s="271"/>
      <c r="W3" s="72" t="s">
        <v>1</v>
      </c>
      <c r="X3" s="85"/>
      <c r="Y3" s="86"/>
      <c r="Z3" s="75" t="s">
        <v>0</v>
      </c>
      <c r="AA3" s="73"/>
      <c r="AB3" s="70" t="s">
        <v>0</v>
      </c>
      <c r="AC3" s="81"/>
      <c r="AD3" s="82"/>
      <c r="AE3" s="71" t="s">
        <v>1</v>
      </c>
      <c r="AF3" s="271" t="s">
        <v>92</v>
      </c>
      <c r="AG3" s="271"/>
      <c r="AH3" s="271"/>
      <c r="AI3" s="72" t="s">
        <v>1</v>
      </c>
      <c r="AJ3" s="85"/>
      <c r="AK3" s="86"/>
      <c r="AL3" s="75" t="s">
        <v>0</v>
      </c>
    </row>
    <row r="4" spans="1:38" ht="21">
      <c r="A4" s="56" t="s">
        <v>94</v>
      </c>
      <c r="B4" s="101" t="str">
        <f>VLOOKUP(C4,参加チーム!$B$2:$C$10,2,0)</f>
        <v>（埼玉）</v>
      </c>
      <c r="C4" s="59" t="s">
        <v>136</v>
      </c>
      <c r="D4" s="65"/>
      <c r="E4" s="80"/>
      <c r="F4" s="66">
        <f>SUMPRODUCT((H4-J4&gt;0)*1)</f>
        <v>0</v>
      </c>
      <c r="G4" s="67">
        <f>H4</f>
        <v>16</v>
      </c>
      <c r="H4" s="60">
        <v>16</v>
      </c>
      <c r="I4" s="57" t="s">
        <v>2</v>
      </c>
      <c r="J4" s="60">
        <v>21</v>
      </c>
      <c r="K4" s="67">
        <f>J4</f>
        <v>21</v>
      </c>
      <c r="L4" s="66">
        <f>SUMPRODUCT((H4-J4&lt;0)*1)</f>
        <v>1</v>
      </c>
      <c r="M4" s="84"/>
      <c r="N4" s="76"/>
      <c r="O4" s="12"/>
      <c r="P4" s="65"/>
      <c r="Q4" s="80"/>
      <c r="R4" s="66">
        <f>SUMPRODUCT((T4-V4&gt;0)*1)</f>
        <v>1</v>
      </c>
      <c r="S4" s="67">
        <f>T4</f>
        <v>21</v>
      </c>
      <c r="T4" s="60">
        <v>21</v>
      </c>
      <c r="U4" s="57" t="s">
        <v>2</v>
      </c>
      <c r="V4" s="60">
        <v>11</v>
      </c>
      <c r="W4" s="67">
        <f>V4</f>
        <v>11</v>
      </c>
      <c r="X4" s="66">
        <f>SUMPRODUCT((T4-V4&lt;0)*1)</f>
        <v>0</v>
      </c>
      <c r="Y4" s="84"/>
      <c r="Z4" s="76"/>
      <c r="AA4" s="89"/>
      <c r="AB4" s="65"/>
      <c r="AC4" s="80"/>
      <c r="AD4" s="66">
        <f>SUMPRODUCT((AF4-AH4&gt;0)*1)</f>
        <v>1</v>
      </c>
      <c r="AE4" s="67">
        <f>AF4</f>
        <v>21</v>
      </c>
      <c r="AF4" s="60">
        <v>21</v>
      </c>
      <c r="AG4" s="57" t="s">
        <v>2</v>
      </c>
      <c r="AH4" s="60">
        <v>19</v>
      </c>
      <c r="AI4" s="67">
        <f>AH4</f>
        <v>19</v>
      </c>
      <c r="AJ4" s="66">
        <f>SUMPRODUCT((AF4-AH4&lt;0)*1)</f>
        <v>0</v>
      </c>
      <c r="AK4" s="84"/>
      <c r="AL4" s="76"/>
    </row>
    <row r="5" spans="1:38" ht="21">
      <c r="A5" s="56" t="s">
        <v>95</v>
      </c>
      <c r="B5" s="101" t="str">
        <f>VLOOKUP(C5,参加チーム!$B$2:$C$10,2,0)</f>
        <v>（東京）</v>
      </c>
      <c r="C5" s="59" t="s">
        <v>128</v>
      </c>
      <c r="D5" s="65" t="str">
        <f>C4</f>
        <v>宮原ジュニア</v>
      </c>
      <c r="E5" s="68">
        <f>SUM(F4:F6)</f>
        <v>0</v>
      </c>
      <c r="F5" s="66">
        <f t="shared" ref="F5:F6" si="0">SUMPRODUCT((H5-J5&gt;0)*1)</f>
        <v>0</v>
      </c>
      <c r="G5" s="67">
        <f t="shared" ref="G5" si="1">H5</f>
        <v>11</v>
      </c>
      <c r="H5" s="61">
        <v>11</v>
      </c>
      <c r="I5" s="57" t="s">
        <v>2</v>
      </c>
      <c r="J5" s="61">
        <v>21</v>
      </c>
      <c r="K5" s="67">
        <f t="shared" ref="K5" si="2">J5</f>
        <v>21</v>
      </c>
      <c r="L5" s="66">
        <f t="shared" ref="L5:L6" si="3">SUMPRODUCT((H5-J5&lt;0)*1)</f>
        <v>1</v>
      </c>
      <c r="M5" s="84">
        <f>SUM(L4:L6)</f>
        <v>2</v>
      </c>
      <c r="N5" s="76" t="str">
        <f>C5</f>
        <v>MIRACLE</v>
      </c>
      <c r="O5" s="12"/>
      <c r="P5" s="65" t="str">
        <f>C5</f>
        <v>MIRACLE</v>
      </c>
      <c r="Q5" s="68">
        <f>SUM(R4:R6)</f>
        <v>2</v>
      </c>
      <c r="R5" s="66">
        <f t="shared" ref="R5:R6" si="4">SUMPRODUCT((T5-V5&gt;0)*1)</f>
        <v>0</v>
      </c>
      <c r="S5" s="67">
        <f t="shared" ref="S5" si="5">T5</f>
        <v>19</v>
      </c>
      <c r="T5" s="61">
        <v>19</v>
      </c>
      <c r="U5" s="57" t="s">
        <v>2</v>
      </c>
      <c r="V5" s="61">
        <v>21</v>
      </c>
      <c r="W5" s="67">
        <f t="shared" ref="W5" si="6">V5</f>
        <v>21</v>
      </c>
      <c r="X5" s="66">
        <f t="shared" ref="X5:X6" si="7">SUMPRODUCT((T5-V5&lt;0)*1)</f>
        <v>1</v>
      </c>
      <c r="Y5" s="84">
        <f>SUM(X4:X6)</f>
        <v>1</v>
      </c>
      <c r="Z5" s="76" t="str">
        <f>C6</f>
        <v>羽黒</v>
      </c>
      <c r="AA5" s="89"/>
      <c r="AB5" s="65" t="str">
        <f>C4</f>
        <v>宮原ジュニア</v>
      </c>
      <c r="AC5" s="68">
        <f>SUM(AD4:AD6)</f>
        <v>2</v>
      </c>
      <c r="AD5" s="66">
        <f t="shared" ref="AD5:AD6" si="8">SUMPRODUCT((AF5-AH5&gt;0)*1)</f>
        <v>1</v>
      </c>
      <c r="AE5" s="67">
        <f t="shared" ref="AE5" si="9">AF5</f>
        <v>24</v>
      </c>
      <c r="AF5" s="61">
        <v>24</v>
      </c>
      <c r="AG5" s="57" t="s">
        <v>2</v>
      </c>
      <c r="AH5" s="61">
        <v>22</v>
      </c>
      <c r="AI5" s="67">
        <f t="shared" ref="AI5" si="10">AH5</f>
        <v>22</v>
      </c>
      <c r="AJ5" s="66">
        <f t="shared" ref="AJ5:AJ6" si="11">SUMPRODUCT((AF5-AH5&lt;0)*1)</f>
        <v>0</v>
      </c>
      <c r="AK5" s="84">
        <f>SUM(AJ4:AJ6)</f>
        <v>0</v>
      </c>
      <c r="AL5" s="76" t="str">
        <f>C6</f>
        <v>羽黒</v>
      </c>
    </row>
    <row r="6" spans="1:38" ht="21.75" thickBot="1">
      <c r="A6" s="56" t="s">
        <v>96</v>
      </c>
      <c r="B6" s="101" t="str">
        <f>VLOOKUP(C6,参加チーム!$B$2:$C$10,2,0)</f>
        <v>（茨城）</v>
      </c>
      <c r="C6" s="59" t="s">
        <v>38</v>
      </c>
      <c r="D6" s="69"/>
      <c r="E6" s="83"/>
      <c r="F6" s="91">
        <f t="shared" si="0"/>
        <v>0</v>
      </c>
      <c r="G6" s="92" t="str">
        <f>H6&amp;""</f>
        <v/>
      </c>
      <c r="H6" s="62"/>
      <c r="I6" s="63" t="s">
        <v>2</v>
      </c>
      <c r="J6" s="62"/>
      <c r="K6" s="92" t="str">
        <f>J6&amp;""</f>
        <v/>
      </c>
      <c r="L6" s="91">
        <f t="shared" si="3"/>
        <v>0</v>
      </c>
      <c r="M6" s="87"/>
      <c r="N6" s="79"/>
      <c r="O6" s="220"/>
      <c r="P6" s="69"/>
      <c r="Q6" s="83"/>
      <c r="R6" s="91">
        <f t="shared" si="4"/>
        <v>1</v>
      </c>
      <c r="S6" s="92" t="str">
        <f>T6&amp;""</f>
        <v>15</v>
      </c>
      <c r="T6" s="62">
        <v>15</v>
      </c>
      <c r="U6" s="63" t="s">
        <v>2</v>
      </c>
      <c r="V6" s="62">
        <v>9</v>
      </c>
      <c r="W6" s="92" t="str">
        <f>V6&amp;""</f>
        <v>9</v>
      </c>
      <c r="X6" s="91">
        <f t="shared" si="7"/>
        <v>0</v>
      </c>
      <c r="Y6" s="87"/>
      <c r="Z6" s="79"/>
      <c r="AA6" s="77"/>
      <c r="AB6" s="69"/>
      <c r="AC6" s="83"/>
      <c r="AD6" s="91">
        <f t="shared" si="8"/>
        <v>0</v>
      </c>
      <c r="AE6" s="92" t="str">
        <f>AF6&amp;""</f>
        <v/>
      </c>
      <c r="AF6" s="62"/>
      <c r="AG6" s="63" t="s">
        <v>2</v>
      </c>
      <c r="AH6" s="62"/>
      <c r="AI6" s="92" t="str">
        <f>AH6&amp;""</f>
        <v/>
      </c>
      <c r="AJ6" s="91">
        <f t="shared" si="11"/>
        <v>0</v>
      </c>
      <c r="AK6" s="87"/>
      <c r="AL6" s="79"/>
    </row>
    <row r="7" spans="1:38" ht="21" hidden="1">
      <c r="B7" s="101"/>
      <c r="C7" s="59"/>
      <c r="D7" s="12"/>
      <c r="E7" s="80"/>
      <c r="F7" s="66"/>
      <c r="G7" s="203"/>
      <c r="H7" s="204">
        <f>SUM(H4:H6)</f>
        <v>27</v>
      </c>
      <c r="I7" s="57"/>
      <c r="J7" s="204">
        <f>SUM(J4:J6)</f>
        <v>42</v>
      </c>
      <c r="K7" s="203"/>
      <c r="L7" s="66"/>
      <c r="M7" s="84"/>
      <c r="N7" s="12"/>
      <c r="O7" s="12"/>
      <c r="P7" s="12"/>
      <c r="Q7" s="80"/>
      <c r="R7" s="66"/>
      <c r="S7" s="203"/>
      <c r="T7" s="204">
        <f>SUM(T4:T6)</f>
        <v>55</v>
      </c>
      <c r="U7" s="57"/>
      <c r="V7" s="204">
        <f>SUM(V4:V6)</f>
        <v>41</v>
      </c>
      <c r="W7" s="203"/>
      <c r="X7" s="66"/>
      <c r="Y7" s="84"/>
      <c r="Z7" s="12"/>
      <c r="AA7" s="12"/>
      <c r="AB7" s="12" t="s">
        <v>55</v>
      </c>
      <c r="AC7" s="80"/>
      <c r="AD7" s="66"/>
      <c r="AE7" s="203"/>
      <c r="AF7" s="204">
        <f>SUM(AF4:AF6)</f>
        <v>45</v>
      </c>
      <c r="AG7" s="57"/>
      <c r="AH7" s="204">
        <f>SUM(AH4:AH6)</f>
        <v>41</v>
      </c>
      <c r="AI7" s="203"/>
      <c r="AJ7" s="66"/>
      <c r="AK7" s="84"/>
      <c r="AL7" s="12"/>
    </row>
    <row r="8" spans="1:38" ht="21">
      <c r="B8" s="196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</row>
    <row r="9" spans="1:38" ht="21">
      <c r="B9" s="196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</row>
    <row r="10" spans="1:38" ht="21.75" thickBot="1">
      <c r="B10" s="93"/>
      <c r="C10" s="94"/>
      <c r="D10" s="95" t="s">
        <v>111</v>
      </c>
      <c r="E10" s="80"/>
      <c r="F10" s="96"/>
      <c r="G10" s="100"/>
      <c r="H10" s="98"/>
      <c r="I10" s="99"/>
      <c r="J10" s="98"/>
      <c r="K10" s="100"/>
      <c r="L10" s="100"/>
      <c r="M10" s="84"/>
      <c r="N10" s="96"/>
      <c r="O10" s="96"/>
      <c r="P10" s="96"/>
      <c r="Q10" s="80"/>
      <c r="R10" s="96"/>
      <c r="S10" s="100"/>
      <c r="T10" s="98"/>
      <c r="U10" s="99"/>
      <c r="V10" s="98"/>
      <c r="W10" s="100"/>
      <c r="X10" s="100"/>
      <c r="Y10" s="84"/>
      <c r="Z10" s="96"/>
      <c r="AA10" s="96"/>
      <c r="AB10" s="95"/>
      <c r="AC10" s="80"/>
      <c r="AD10" s="96"/>
      <c r="AE10" s="97"/>
      <c r="AF10" s="98"/>
      <c r="AG10" s="99"/>
      <c r="AH10" s="98"/>
      <c r="AI10" s="100"/>
      <c r="AJ10" s="100"/>
      <c r="AK10" s="84"/>
      <c r="AL10" s="96"/>
    </row>
    <row r="11" spans="1:38" ht="21.75" thickBot="1">
      <c r="B11" s="94"/>
      <c r="C11" s="101" t="s">
        <v>40</v>
      </c>
      <c r="D11" s="102" t="s">
        <v>0</v>
      </c>
      <c r="E11" s="81"/>
      <c r="F11" s="103"/>
      <c r="G11" s="104" t="s">
        <v>1</v>
      </c>
      <c r="H11" s="271" t="s">
        <v>90</v>
      </c>
      <c r="I11" s="271"/>
      <c r="J11" s="271"/>
      <c r="K11" s="105" t="s">
        <v>1</v>
      </c>
      <c r="L11" s="105"/>
      <c r="M11" s="86"/>
      <c r="N11" s="108" t="s">
        <v>0</v>
      </c>
      <c r="O11" s="103"/>
      <c r="P11" s="102" t="s">
        <v>0</v>
      </c>
      <c r="Q11" s="81"/>
      <c r="R11" s="103"/>
      <c r="S11" s="104" t="s">
        <v>1</v>
      </c>
      <c r="T11" s="271" t="s">
        <v>91</v>
      </c>
      <c r="U11" s="271"/>
      <c r="V11" s="271"/>
      <c r="W11" s="105" t="s">
        <v>1</v>
      </c>
      <c r="X11" s="105"/>
      <c r="Y11" s="86"/>
      <c r="Z11" s="108" t="s">
        <v>0</v>
      </c>
      <c r="AA11" s="106"/>
      <c r="AB11" s="102" t="s">
        <v>0</v>
      </c>
      <c r="AC11" s="81"/>
      <c r="AD11" s="103"/>
      <c r="AE11" s="104" t="s">
        <v>1</v>
      </c>
      <c r="AF11" s="271" t="s">
        <v>92</v>
      </c>
      <c r="AG11" s="271"/>
      <c r="AH11" s="271"/>
      <c r="AI11" s="105" t="s">
        <v>1</v>
      </c>
      <c r="AJ11" s="105"/>
      <c r="AK11" s="86"/>
      <c r="AL11" s="108" t="s">
        <v>0</v>
      </c>
    </row>
    <row r="12" spans="1:38" ht="21">
      <c r="A12" s="56" t="s">
        <v>97</v>
      </c>
      <c r="B12" s="101" t="str">
        <f>VLOOKUP(C12,参加チーム!$B$2:$C$10,2,0)</f>
        <v>（神奈川）</v>
      </c>
      <c r="C12" s="59" t="s">
        <v>157</v>
      </c>
      <c r="D12" s="109"/>
      <c r="E12" s="80"/>
      <c r="F12" s="110">
        <f>SUMPRODUCT((H12-J12&gt;0)*1)</f>
        <v>0</v>
      </c>
      <c r="G12" s="100">
        <f>H12</f>
        <v>13</v>
      </c>
      <c r="H12" s="121">
        <v>13</v>
      </c>
      <c r="I12" s="99" t="s">
        <v>2</v>
      </c>
      <c r="J12" s="121">
        <v>21</v>
      </c>
      <c r="K12" s="100">
        <f>J12</f>
        <v>21</v>
      </c>
      <c r="L12" s="110">
        <f>SUMPRODUCT((H12-J12&lt;0)*1)</f>
        <v>1</v>
      </c>
      <c r="M12" s="84"/>
      <c r="N12" s="113"/>
      <c r="O12" s="96"/>
      <c r="P12" s="109"/>
      <c r="Q12" s="80"/>
      <c r="R12" s="110">
        <f>SUMPRODUCT((T12-V12&gt;0)*1)</f>
        <v>1</v>
      </c>
      <c r="S12" s="100">
        <f>T12</f>
        <v>21</v>
      </c>
      <c r="T12" s="121">
        <v>21</v>
      </c>
      <c r="U12" s="99" t="s">
        <v>2</v>
      </c>
      <c r="V12" s="121">
        <v>14</v>
      </c>
      <c r="W12" s="100">
        <f>V12</f>
        <v>14</v>
      </c>
      <c r="X12" s="110">
        <f>SUMPRODUCT((T12-V12&lt;0)*1)</f>
        <v>0</v>
      </c>
      <c r="Y12" s="84"/>
      <c r="Z12" s="113"/>
      <c r="AA12" s="111"/>
      <c r="AB12" s="109"/>
      <c r="AC12" s="80"/>
      <c r="AD12" s="110">
        <f>SUMPRODUCT((AF12-AH12&gt;0)*1)</f>
        <v>1</v>
      </c>
      <c r="AE12" s="100">
        <f>AF12</f>
        <v>21</v>
      </c>
      <c r="AF12" s="121">
        <v>21</v>
      </c>
      <c r="AG12" s="99" t="s">
        <v>2</v>
      </c>
      <c r="AH12" s="121">
        <v>16</v>
      </c>
      <c r="AI12" s="100">
        <f>AH12</f>
        <v>16</v>
      </c>
      <c r="AJ12" s="110">
        <f>SUMPRODUCT((AF12-AH12&lt;0)*1)</f>
        <v>0</v>
      </c>
      <c r="AK12" s="84"/>
      <c r="AL12" s="113"/>
    </row>
    <row r="13" spans="1:38" ht="21">
      <c r="A13" s="56" t="s">
        <v>98</v>
      </c>
      <c r="B13" s="101" t="str">
        <f>VLOOKUP(C13,参加チーム!$B$2:$C$10,2,0)</f>
        <v>（栃木）</v>
      </c>
      <c r="C13" s="59" t="s">
        <v>156</v>
      </c>
      <c r="D13" s="109" t="str">
        <f>C12</f>
        <v>緑台</v>
      </c>
      <c r="E13" s="68">
        <f>SUM(F12:F14)</f>
        <v>0</v>
      </c>
      <c r="F13" s="110">
        <f t="shared" ref="F13:F14" si="12">SUMPRODUCT((H13-J13&gt;0)*1)</f>
        <v>0</v>
      </c>
      <c r="G13" s="100">
        <f t="shared" ref="G13" si="13">H13</f>
        <v>20</v>
      </c>
      <c r="H13" s="122">
        <v>20</v>
      </c>
      <c r="I13" s="99" t="s">
        <v>2</v>
      </c>
      <c r="J13" s="122">
        <v>22</v>
      </c>
      <c r="K13" s="100">
        <f t="shared" ref="K13" si="14">J13</f>
        <v>22</v>
      </c>
      <c r="L13" s="110">
        <f t="shared" ref="L13:L14" si="15">SUMPRODUCT((H13-J13&lt;0)*1)</f>
        <v>1</v>
      </c>
      <c r="M13" s="84">
        <f>SUM(L12:L14)</f>
        <v>2</v>
      </c>
      <c r="N13" s="113" t="str">
        <f>C13</f>
        <v>小山Ｖクラブ</v>
      </c>
      <c r="O13" s="96"/>
      <c r="P13" s="109" t="str">
        <f>C13</f>
        <v>小山Ｖクラブ</v>
      </c>
      <c r="Q13" s="68">
        <f>SUM(R12:R14)</f>
        <v>2</v>
      </c>
      <c r="R13" s="110">
        <f t="shared" ref="R13:R14" si="16">SUMPRODUCT((T13-V13&gt;0)*1)</f>
        <v>0</v>
      </c>
      <c r="S13" s="100">
        <f t="shared" ref="S13" si="17">T13</f>
        <v>20</v>
      </c>
      <c r="T13" s="122">
        <v>20</v>
      </c>
      <c r="U13" s="99" t="s">
        <v>2</v>
      </c>
      <c r="V13" s="122">
        <v>22</v>
      </c>
      <c r="W13" s="100">
        <f t="shared" ref="W13" si="18">V13</f>
        <v>22</v>
      </c>
      <c r="X13" s="110">
        <f t="shared" ref="X13:X14" si="19">SUMPRODUCT((T13-V13&lt;0)*1)</f>
        <v>1</v>
      </c>
      <c r="Y13" s="84">
        <f>SUM(X12:X14)</f>
        <v>1</v>
      </c>
      <c r="Z13" s="113" t="str">
        <f>C14</f>
        <v>H-C桐生</v>
      </c>
      <c r="AA13" s="111"/>
      <c r="AB13" s="109" t="str">
        <f>C12</f>
        <v>緑台</v>
      </c>
      <c r="AC13" s="68">
        <f>SUM(AD12:AD14)</f>
        <v>2</v>
      </c>
      <c r="AD13" s="110">
        <f t="shared" ref="AD13:AD14" si="20">SUMPRODUCT((AF13-AH13&gt;0)*1)</f>
        <v>1</v>
      </c>
      <c r="AE13" s="100">
        <f t="shared" ref="AE13" si="21">AF13</f>
        <v>21</v>
      </c>
      <c r="AF13" s="122">
        <v>21</v>
      </c>
      <c r="AG13" s="99" t="s">
        <v>2</v>
      </c>
      <c r="AH13" s="122">
        <v>11</v>
      </c>
      <c r="AI13" s="100">
        <f t="shared" ref="AI13" si="22">AH13</f>
        <v>11</v>
      </c>
      <c r="AJ13" s="110">
        <f t="shared" ref="AJ13:AJ14" si="23">SUMPRODUCT((AF13-AH13&lt;0)*1)</f>
        <v>0</v>
      </c>
      <c r="AK13" s="84">
        <f>SUM(AJ12:AJ14)</f>
        <v>0</v>
      </c>
      <c r="AL13" s="113" t="str">
        <f>C14</f>
        <v>H-C桐生</v>
      </c>
    </row>
    <row r="14" spans="1:38" ht="21.75" thickBot="1">
      <c r="A14" s="56" t="s">
        <v>99</v>
      </c>
      <c r="B14" s="101" t="str">
        <f>VLOOKUP(C14,参加チーム!$B$2:$C$10,2,0)</f>
        <v>（群馬B）</v>
      </c>
      <c r="C14" s="59" t="s">
        <v>77</v>
      </c>
      <c r="D14" s="114"/>
      <c r="E14" s="83"/>
      <c r="F14" s="115">
        <f t="shared" si="12"/>
        <v>0</v>
      </c>
      <c r="G14" s="116" t="str">
        <f>H14&amp;""</f>
        <v/>
      </c>
      <c r="H14" s="123"/>
      <c r="I14" s="117" t="s">
        <v>2</v>
      </c>
      <c r="J14" s="123"/>
      <c r="K14" s="116" t="str">
        <f>J14&amp;""</f>
        <v/>
      </c>
      <c r="L14" s="115">
        <f t="shared" si="15"/>
        <v>0</v>
      </c>
      <c r="M14" s="87"/>
      <c r="N14" s="120"/>
      <c r="O14" s="221"/>
      <c r="P14" s="114"/>
      <c r="Q14" s="83"/>
      <c r="R14" s="115">
        <f t="shared" si="16"/>
        <v>1</v>
      </c>
      <c r="S14" s="116" t="str">
        <f>T14&amp;""</f>
        <v>15</v>
      </c>
      <c r="T14" s="123">
        <v>15</v>
      </c>
      <c r="U14" s="117" t="s">
        <v>2</v>
      </c>
      <c r="V14" s="123">
        <v>13</v>
      </c>
      <c r="W14" s="116" t="str">
        <f>V14&amp;""</f>
        <v>13</v>
      </c>
      <c r="X14" s="115">
        <f t="shared" si="19"/>
        <v>0</v>
      </c>
      <c r="Y14" s="87"/>
      <c r="Z14" s="120"/>
      <c r="AA14" s="118"/>
      <c r="AB14" s="114"/>
      <c r="AC14" s="83"/>
      <c r="AD14" s="115">
        <f t="shared" si="20"/>
        <v>0</v>
      </c>
      <c r="AE14" s="116" t="str">
        <f>AF14&amp;""</f>
        <v/>
      </c>
      <c r="AF14" s="123"/>
      <c r="AG14" s="117" t="s">
        <v>2</v>
      </c>
      <c r="AH14" s="123"/>
      <c r="AI14" s="116" t="str">
        <f>AH14&amp;""</f>
        <v/>
      </c>
      <c r="AJ14" s="115">
        <f t="shared" si="23"/>
        <v>0</v>
      </c>
      <c r="AK14" s="87"/>
      <c r="AL14" s="120"/>
    </row>
    <row r="15" spans="1:38" ht="21" hidden="1">
      <c r="B15" s="101"/>
      <c r="C15" s="59"/>
      <c r="D15" s="12"/>
      <c r="E15" s="80"/>
      <c r="F15" s="66"/>
      <c r="G15" s="203"/>
      <c r="H15" s="204">
        <f>SUM(H12:H14)</f>
        <v>33</v>
      </c>
      <c r="I15" s="57"/>
      <c r="J15" s="204">
        <f>SUM(J12:J14)</f>
        <v>43</v>
      </c>
      <c r="K15" s="203"/>
      <c r="L15" s="66"/>
      <c r="M15" s="84"/>
      <c r="N15" s="12"/>
      <c r="O15" s="12"/>
      <c r="P15" s="12"/>
      <c r="Q15" s="80"/>
      <c r="R15" s="66"/>
      <c r="S15" s="203"/>
      <c r="T15" s="204">
        <f>SUM(T12:T14)</f>
        <v>56</v>
      </c>
      <c r="U15" s="57"/>
      <c r="V15" s="204">
        <f>SUM(V12:V14)</f>
        <v>49</v>
      </c>
      <c r="W15" s="203"/>
      <c r="X15" s="66"/>
      <c r="Y15" s="84"/>
      <c r="Z15" s="12"/>
      <c r="AA15" s="12"/>
      <c r="AB15" s="12" t="s">
        <v>55</v>
      </c>
      <c r="AC15" s="80"/>
      <c r="AD15" s="66"/>
      <c r="AE15" s="203"/>
      <c r="AF15" s="204">
        <f>SUM(AF12:AF14)</f>
        <v>42</v>
      </c>
      <c r="AG15" s="57"/>
      <c r="AH15" s="204">
        <f>SUM(AH12:AH14)</f>
        <v>27</v>
      </c>
      <c r="AI15" s="203"/>
      <c r="AJ15" s="66"/>
      <c r="AK15" s="84"/>
      <c r="AL15" s="12"/>
    </row>
    <row r="16" spans="1:38" ht="21">
      <c r="B16" s="196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</row>
    <row r="17" spans="1:38" ht="21">
      <c r="B17" s="19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</row>
    <row r="18" spans="1:38" ht="21.75" thickBot="1">
      <c r="B18" s="93"/>
      <c r="C18" s="94"/>
      <c r="D18" s="95" t="s">
        <v>112</v>
      </c>
      <c r="E18" s="80"/>
      <c r="F18" s="96"/>
      <c r="G18" s="100"/>
      <c r="H18" s="98"/>
      <c r="I18" s="99"/>
      <c r="J18" s="98"/>
      <c r="K18" s="100"/>
      <c r="L18" s="100"/>
      <c r="M18" s="84"/>
      <c r="N18" s="96"/>
      <c r="O18" s="96"/>
      <c r="P18" s="96"/>
      <c r="Q18" s="80"/>
      <c r="R18" s="96"/>
      <c r="S18" s="100"/>
      <c r="T18" s="98"/>
      <c r="U18" s="99"/>
      <c r="V18" s="98"/>
      <c r="W18" s="100"/>
      <c r="X18" s="100"/>
      <c r="Y18" s="84"/>
      <c r="Z18" s="96"/>
      <c r="AA18" s="96"/>
      <c r="AB18" s="95"/>
      <c r="AC18" s="80"/>
      <c r="AD18" s="96"/>
      <c r="AE18" s="97"/>
      <c r="AF18" s="98"/>
      <c r="AG18" s="99"/>
      <c r="AH18" s="98"/>
      <c r="AI18" s="100"/>
      <c r="AJ18" s="100"/>
      <c r="AK18" s="84"/>
      <c r="AL18" s="96"/>
    </row>
    <row r="19" spans="1:38" ht="21.75" thickBot="1">
      <c r="B19" s="94"/>
      <c r="C19" s="58" t="s">
        <v>40</v>
      </c>
      <c r="D19" s="70" t="s">
        <v>0</v>
      </c>
      <c r="E19" s="81"/>
      <c r="F19" s="82"/>
      <c r="G19" s="71" t="s">
        <v>1</v>
      </c>
      <c r="H19" s="271" t="s">
        <v>90</v>
      </c>
      <c r="I19" s="271"/>
      <c r="J19" s="271"/>
      <c r="K19" s="72" t="s">
        <v>1</v>
      </c>
      <c r="L19" s="85"/>
      <c r="M19" s="86"/>
      <c r="N19" s="75" t="s">
        <v>0</v>
      </c>
      <c r="O19" s="219"/>
      <c r="P19" s="70" t="s">
        <v>0</v>
      </c>
      <c r="Q19" s="81"/>
      <c r="R19" s="82"/>
      <c r="S19" s="71" t="s">
        <v>1</v>
      </c>
      <c r="T19" s="271" t="s">
        <v>91</v>
      </c>
      <c r="U19" s="271"/>
      <c r="V19" s="271"/>
      <c r="W19" s="72" t="s">
        <v>1</v>
      </c>
      <c r="X19" s="85"/>
      <c r="Y19" s="86"/>
      <c r="Z19" s="75" t="s">
        <v>0</v>
      </c>
      <c r="AA19" s="73"/>
      <c r="AB19" s="70" t="s">
        <v>0</v>
      </c>
      <c r="AC19" s="81"/>
      <c r="AD19" s="82"/>
      <c r="AE19" s="71" t="s">
        <v>1</v>
      </c>
      <c r="AF19" s="271" t="s">
        <v>92</v>
      </c>
      <c r="AG19" s="271"/>
      <c r="AH19" s="271"/>
      <c r="AI19" s="72" t="s">
        <v>1</v>
      </c>
      <c r="AJ19" s="85"/>
      <c r="AK19" s="86"/>
      <c r="AL19" s="75" t="s">
        <v>0</v>
      </c>
    </row>
    <row r="20" spans="1:38" ht="21">
      <c r="A20" s="56" t="s">
        <v>100</v>
      </c>
      <c r="B20" s="101" t="str">
        <f>VLOOKUP(C20,参加チーム!$B$2:$C$10,2,0)</f>
        <v>（群馬A）</v>
      </c>
      <c r="C20" s="59" t="s">
        <v>84</v>
      </c>
      <c r="D20" s="65"/>
      <c r="E20" s="80"/>
      <c r="F20" s="66">
        <f>SUMPRODUCT((H20-J20&gt;0)*1)</f>
        <v>0</v>
      </c>
      <c r="G20" s="67">
        <f>H20</f>
        <v>13</v>
      </c>
      <c r="H20" s="60">
        <v>13</v>
      </c>
      <c r="I20" s="57" t="s">
        <v>2</v>
      </c>
      <c r="J20" s="60">
        <v>21</v>
      </c>
      <c r="K20" s="67">
        <f>J20</f>
        <v>21</v>
      </c>
      <c r="L20" s="66">
        <f>SUMPRODUCT((H20-J20&lt;0)*1)</f>
        <v>1</v>
      </c>
      <c r="M20" s="84"/>
      <c r="N20" s="76"/>
      <c r="O20" s="12"/>
      <c r="P20" s="65"/>
      <c r="Q20" s="80"/>
      <c r="R20" s="66">
        <f>SUMPRODUCT((T20-V20&gt;0)*1)</f>
        <v>1</v>
      </c>
      <c r="S20" s="67">
        <f>T20</f>
        <v>21</v>
      </c>
      <c r="T20" s="60">
        <v>21</v>
      </c>
      <c r="U20" s="57" t="s">
        <v>2</v>
      </c>
      <c r="V20" s="60">
        <v>11</v>
      </c>
      <c r="W20" s="67">
        <f>V20</f>
        <v>11</v>
      </c>
      <c r="X20" s="66">
        <f>SUMPRODUCT((T20-V20&lt;0)*1)</f>
        <v>0</v>
      </c>
      <c r="Y20" s="84"/>
      <c r="Z20" s="76"/>
      <c r="AA20" s="89"/>
      <c r="AB20" s="65"/>
      <c r="AC20" s="80"/>
      <c r="AD20" s="66">
        <f>SUMPRODUCT((AF20-AH20&gt;0)*1)</f>
        <v>1</v>
      </c>
      <c r="AE20" s="67">
        <f>AF20</f>
        <v>21</v>
      </c>
      <c r="AF20" s="60">
        <v>21</v>
      </c>
      <c r="AG20" s="57" t="s">
        <v>2</v>
      </c>
      <c r="AH20" s="60">
        <v>15</v>
      </c>
      <c r="AI20" s="67">
        <f>AH20</f>
        <v>15</v>
      </c>
      <c r="AJ20" s="66">
        <f>SUMPRODUCT((AF20-AH20&lt;0)*1)</f>
        <v>0</v>
      </c>
      <c r="AK20" s="84"/>
      <c r="AL20" s="76"/>
    </row>
    <row r="21" spans="1:38" ht="21">
      <c r="A21" s="56" t="s">
        <v>101</v>
      </c>
      <c r="B21" s="101" t="str">
        <f>VLOOKUP(C21,参加チーム!$B$2:$C$10,2,0)</f>
        <v>（千葉）</v>
      </c>
      <c r="C21" s="59" t="s">
        <v>138</v>
      </c>
      <c r="D21" s="65" t="str">
        <f>C20</f>
        <v>あすなろ</v>
      </c>
      <c r="E21" s="68">
        <f>SUM(F20:F22)</f>
        <v>2</v>
      </c>
      <c r="F21" s="66">
        <f t="shared" ref="F21:F22" si="24">SUMPRODUCT((H21-J21&gt;0)*1)</f>
        <v>1</v>
      </c>
      <c r="G21" s="67">
        <f t="shared" ref="G21" si="25">H21</f>
        <v>21</v>
      </c>
      <c r="H21" s="61">
        <v>21</v>
      </c>
      <c r="I21" s="57" t="s">
        <v>2</v>
      </c>
      <c r="J21" s="61">
        <v>18</v>
      </c>
      <c r="K21" s="67">
        <f t="shared" ref="K21" si="26">J21</f>
        <v>18</v>
      </c>
      <c r="L21" s="66">
        <f t="shared" ref="L21:L22" si="27">SUMPRODUCT((H21-J21&lt;0)*1)</f>
        <v>0</v>
      </c>
      <c r="M21" s="84">
        <f>SUM(L20:L22)</f>
        <v>1</v>
      </c>
      <c r="N21" s="76" t="str">
        <f>C21</f>
        <v>みつわ台</v>
      </c>
      <c r="O21" s="12"/>
      <c r="P21" s="65" t="str">
        <f>C21</f>
        <v>みつわ台</v>
      </c>
      <c r="Q21" s="68">
        <f>SUM(R20:R22)</f>
        <v>2</v>
      </c>
      <c r="R21" s="66">
        <f t="shared" ref="R21:R22" si="28">SUMPRODUCT((T21-V21&gt;0)*1)</f>
        <v>1</v>
      </c>
      <c r="S21" s="67">
        <f t="shared" ref="S21" si="29">T21</f>
        <v>21</v>
      </c>
      <c r="T21" s="61">
        <v>21</v>
      </c>
      <c r="U21" s="57" t="s">
        <v>2</v>
      </c>
      <c r="V21" s="61">
        <v>16</v>
      </c>
      <c r="W21" s="67">
        <f t="shared" ref="W21" si="30">V21</f>
        <v>16</v>
      </c>
      <c r="X21" s="66">
        <f t="shared" ref="X21:X22" si="31">SUMPRODUCT((T21-V21&lt;0)*1)</f>
        <v>0</v>
      </c>
      <c r="Y21" s="84">
        <f>SUM(X20:X22)</f>
        <v>0</v>
      </c>
      <c r="Z21" s="76" t="str">
        <f>C22</f>
        <v>富士吉田</v>
      </c>
      <c r="AA21" s="89"/>
      <c r="AB21" s="65" t="str">
        <f>C20</f>
        <v>あすなろ</v>
      </c>
      <c r="AC21" s="68">
        <f>SUM(AD20:AD22)</f>
        <v>2</v>
      </c>
      <c r="AD21" s="66">
        <f t="shared" ref="AD21:AD22" si="32">SUMPRODUCT((AF21-AH21&gt;0)*1)</f>
        <v>1</v>
      </c>
      <c r="AE21" s="67">
        <f t="shared" ref="AE21" si="33">AF21</f>
        <v>21</v>
      </c>
      <c r="AF21" s="61">
        <v>21</v>
      </c>
      <c r="AG21" s="57" t="s">
        <v>2</v>
      </c>
      <c r="AH21" s="61">
        <v>8</v>
      </c>
      <c r="AI21" s="67">
        <f t="shared" ref="AI21" si="34">AH21</f>
        <v>8</v>
      </c>
      <c r="AJ21" s="66">
        <f t="shared" ref="AJ21:AJ22" si="35">SUMPRODUCT((AF21-AH21&lt;0)*1)</f>
        <v>0</v>
      </c>
      <c r="AK21" s="84">
        <f>SUM(AJ20:AJ22)</f>
        <v>0</v>
      </c>
      <c r="AL21" s="76" t="str">
        <f>C22</f>
        <v>富士吉田</v>
      </c>
    </row>
    <row r="22" spans="1:38" ht="21.75" thickBot="1">
      <c r="A22" s="56" t="s">
        <v>102</v>
      </c>
      <c r="B22" s="101" t="str">
        <f>VLOOKUP(C22,参加チーム!$B$2:$C$10,2,0)</f>
        <v>（山梨）</v>
      </c>
      <c r="C22" s="59" t="s">
        <v>117</v>
      </c>
      <c r="D22" s="69"/>
      <c r="E22" s="83"/>
      <c r="F22" s="91">
        <f t="shared" si="24"/>
        <v>1</v>
      </c>
      <c r="G22" s="92" t="str">
        <f>H22&amp;""</f>
        <v>15</v>
      </c>
      <c r="H22" s="62">
        <v>15</v>
      </c>
      <c r="I22" s="63" t="s">
        <v>2</v>
      </c>
      <c r="J22" s="62">
        <v>8</v>
      </c>
      <c r="K22" s="92" t="str">
        <f>J22&amp;""</f>
        <v>8</v>
      </c>
      <c r="L22" s="91">
        <f t="shared" si="27"/>
        <v>0</v>
      </c>
      <c r="M22" s="87"/>
      <c r="N22" s="79"/>
      <c r="O22" s="220"/>
      <c r="P22" s="69"/>
      <c r="Q22" s="83"/>
      <c r="R22" s="91">
        <f t="shared" si="28"/>
        <v>0</v>
      </c>
      <c r="S22" s="92" t="str">
        <f>T22&amp;""</f>
        <v/>
      </c>
      <c r="T22" s="62"/>
      <c r="U22" s="63" t="s">
        <v>2</v>
      </c>
      <c r="V22" s="62"/>
      <c r="W22" s="92" t="str">
        <f>V22&amp;""</f>
        <v/>
      </c>
      <c r="X22" s="91">
        <f t="shared" si="31"/>
        <v>0</v>
      </c>
      <c r="Y22" s="87"/>
      <c r="Z22" s="79"/>
      <c r="AA22" s="77"/>
      <c r="AB22" s="69"/>
      <c r="AC22" s="83"/>
      <c r="AD22" s="91">
        <f t="shared" si="32"/>
        <v>0</v>
      </c>
      <c r="AE22" s="92" t="str">
        <f>AF22&amp;""</f>
        <v/>
      </c>
      <c r="AF22" s="62"/>
      <c r="AG22" s="63" t="s">
        <v>2</v>
      </c>
      <c r="AH22" s="62"/>
      <c r="AI22" s="92" t="str">
        <f>AH22&amp;""</f>
        <v/>
      </c>
      <c r="AJ22" s="91">
        <f t="shared" si="35"/>
        <v>0</v>
      </c>
      <c r="AK22" s="87"/>
      <c r="AL22" s="79"/>
    </row>
    <row r="23" spans="1:38" ht="21" hidden="1">
      <c r="B23" s="101"/>
      <c r="C23" s="59"/>
      <c r="D23" s="12"/>
      <c r="E23" s="80"/>
      <c r="F23" s="66"/>
      <c r="G23" s="203"/>
      <c r="H23" s="204">
        <f>SUM(H20:H22)</f>
        <v>49</v>
      </c>
      <c r="I23" s="57"/>
      <c r="J23" s="204">
        <f>SUM(J20:J22)</f>
        <v>47</v>
      </c>
      <c r="K23" s="203"/>
      <c r="L23" s="66"/>
      <c r="M23" s="84"/>
      <c r="N23" s="12"/>
      <c r="O23" s="12"/>
      <c r="P23" s="12"/>
      <c r="Q23" s="80"/>
      <c r="R23" s="66"/>
      <c r="S23" s="203"/>
      <c r="T23" s="204">
        <f>SUM(T20:T22)</f>
        <v>42</v>
      </c>
      <c r="U23" s="57"/>
      <c r="V23" s="204">
        <f>SUM(V20:V22)</f>
        <v>27</v>
      </c>
      <c r="W23" s="203"/>
      <c r="X23" s="66"/>
      <c r="Y23" s="84"/>
      <c r="Z23" s="12"/>
      <c r="AA23" s="12"/>
      <c r="AB23" s="12"/>
      <c r="AC23" s="80"/>
      <c r="AD23" s="66"/>
      <c r="AE23" s="203"/>
      <c r="AF23" s="204">
        <f>SUM(AF20:AF22)</f>
        <v>42</v>
      </c>
      <c r="AG23" s="57"/>
      <c r="AH23" s="204">
        <f>SUM(AH20:AH22)</f>
        <v>23</v>
      </c>
      <c r="AI23" s="203"/>
      <c r="AJ23" s="66"/>
      <c r="AK23" s="84"/>
      <c r="AL23" s="12"/>
    </row>
    <row r="24" spans="1:38">
      <c r="B24" s="93"/>
    </row>
    <row r="25" spans="1:38">
      <c r="AB25" s="124" t="s">
        <v>41</v>
      </c>
    </row>
  </sheetData>
  <sheetProtection algorithmName="SHA-512" hashValue="EJZ3eu9gyveD2szn9P+mcoG7epDbsJm/E3i5Qor7TimcdZIy8ntSsAK4cvN+xvpOrzt2RGdPhpAjy7peZXPs7w==" saltValue="u/XdoZVDcBvs4mQiIoMAnA==" spinCount="100000" sheet="1" objects="1" scenarios="1"/>
  <mergeCells count="9">
    <mergeCell ref="AF3:AH3"/>
    <mergeCell ref="AF11:AH11"/>
    <mergeCell ref="AF19:AH19"/>
    <mergeCell ref="H3:J3"/>
    <mergeCell ref="H11:J11"/>
    <mergeCell ref="H19:J19"/>
    <mergeCell ref="T3:V3"/>
    <mergeCell ref="T11:V11"/>
    <mergeCell ref="T19:V19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X62"/>
  <sheetViews>
    <sheetView view="pageBreakPreview" zoomScale="80" zoomScaleNormal="80" zoomScaleSheetLayoutView="80" workbookViewId="0">
      <selection activeCell="B45" sqref="B45:B59"/>
    </sheetView>
  </sheetViews>
  <sheetFormatPr defaultRowHeight="13.5"/>
  <cols>
    <col min="1" max="1" width="6.625" style="56" customWidth="1"/>
    <col min="2" max="2" width="30.75" style="56" customWidth="1"/>
    <col min="3" max="4" width="9" style="56" hidden="1" customWidth="1"/>
    <col min="5" max="9" width="3.625" style="56" customWidth="1"/>
    <col min="10" max="13" width="9" style="56" hidden="1" customWidth="1"/>
    <col min="14" max="18" width="3.625" style="56" customWidth="1"/>
    <col min="19" max="22" width="9" style="56" hidden="1" customWidth="1"/>
    <col min="23" max="27" width="3.625" style="56" customWidth="1"/>
    <col min="28" max="33" width="9" style="56" hidden="1" customWidth="1"/>
    <col min="34" max="35" width="3.625" style="56" customWidth="1"/>
    <col min="36" max="38" width="3.625" style="56" hidden="1" customWidth="1"/>
    <col min="39" max="40" width="3.625" style="56" customWidth="1"/>
    <col min="41" max="41" width="7.625" style="56" customWidth="1"/>
    <col min="42" max="43" width="9" style="56" hidden="1" customWidth="1"/>
    <col min="44" max="45" width="5.625" style="56" customWidth="1"/>
    <col min="46" max="46" width="7.625" style="56" customWidth="1"/>
    <col min="47" max="47" width="9" style="56" hidden="1" customWidth="1"/>
    <col min="48" max="16384" width="9" style="56"/>
  </cols>
  <sheetData>
    <row r="2" spans="1:50" ht="28.5">
      <c r="A2" s="269" t="s">
        <v>60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136"/>
    </row>
    <row r="3" spans="1:50" ht="21">
      <c r="A3" s="270" t="s">
        <v>54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137"/>
    </row>
    <row r="4" spans="1:50" ht="30" customHeight="1">
      <c r="A4" s="46"/>
      <c r="B4" s="40"/>
      <c r="C4" s="15"/>
      <c r="D4" s="33"/>
      <c r="E4" s="34"/>
      <c r="F4" s="34"/>
      <c r="G4" s="34"/>
      <c r="H4" s="34"/>
      <c r="I4" s="34"/>
      <c r="J4" s="19"/>
      <c r="K4" s="19"/>
      <c r="L4" s="15"/>
      <c r="M4" s="19"/>
      <c r="N4" s="41"/>
      <c r="O4" s="34"/>
      <c r="P4" s="34"/>
      <c r="Q4" s="34"/>
      <c r="R4" s="27"/>
      <c r="S4" s="15"/>
      <c r="T4" s="15"/>
      <c r="U4" s="15"/>
      <c r="V4" s="15"/>
      <c r="W4" s="48"/>
      <c r="X4" s="48"/>
      <c r="Y4" s="48"/>
      <c r="Z4" s="48"/>
      <c r="AA4" s="48"/>
      <c r="AB4" s="48"/>
      <c r="AC4" s="15"/>
      <c r="AD4" s="15"/>
      <c r="AE4" s="27"/>
      <c r="AF4" s="27"/>
      <c r="AG4" s="15"/>
      <c r="AH4" s="27"/>
      <c r="AI4" s="27"/>
      <c r="AJ4" s="27"/>
      <c r="AK4" s="205"/>
      <c r="AL4" s="27"/>
      <c r="AM4" s="27"/>
      <c r="AN4" s="27"/>
      <c r="AO4" s="195"/>
      <c r="AP4" s="42"/>
      <c r="AQ4" s="209"/>
      <c r="AR4" s="27"/>
      <c r="AS4" s="27"/>
      <c r="AT4" s="212" t="s">
        <v>57</v>
      </c>
      <c r="AU4" s="205"/>
    </row>
    <row r="5" spans="1:50" ht="31.5" thickBot="1">
      <c r="A5" s="197" t="s">
        <v>110</v>
      </c>
      <c r="B5" s="43"/>
      <c r="C5" s="44"/>
      <c r="D5" s="44"/>
      <c r="E5" s="43"/>
      <c r="F5" s="43"/>
      <c r="G5" s="43"/>
      <c r="H5" s="43"/>
      <c r="I5" s="43"/>
      <c r="J5" s="44"/>
      <c r="K5" s="44"/>
      <c r="L5" s="44"/>
      <c r="M5" s="44"/>
      <c r="N5" s="43"/>
      <c r="O5" s="43"/>
      <c r="P5" s="43"/>
      <c r="Q5" s="43"/>
      <c r="R5" s="43"/>
      <c r="S5" s="44"/>
      <c r="T5" s="44"/>
      <c r="U5" s="44"/>
      <c r="V5" s="44"/>
      <c r="W5" s="43"/>
      <c r="X5" s="43"/>
      <c r="Y5" s="43"/>
      <c r="Z5" s="43"/>
      <c r="AA5" s="43"/>
      <c r="AB5" s="44"/>
      <c r="AC5" s="44"/>
      <c r="AD5" s="44"/>
      <c r="AE5" s="43"/>
      <c r="AF5" s="43"/>
      <c r="AG5" s="44"/>
      <c r="AH5" s="43"/>
      <c r="AI5" s="43"/>
      <c r="AJ5" s="43"/>
      <c r="AK5" s="206"/>
      <c r="AL5" s="43"/>
      <c r="AM5" s="43"/>
      <c r="AN5" s="43"/>
      <c r="AO5" s="194"/>
      <c r="AP5" s="44"/>
      <c r="AQ5" s="206"/>
      <c r="AR5" s="43"/>
      <c r="AS5" s="43"/>
      <c r="AT5" s="43"/>
      <c r="AU5" s="206"/>
    </row>
    <row r="6" spans="1:50" ht="17.25">
      <c r="A6" s="45" t="s">
        <v>3</v>
      </c>
      <c r="B6" s="23" t="s">
        <v>0</v>
      </c>
      <c r="C6" s="164"/>
      <c r="D6" s="165"/>
      <c r="E6" s="266" t="str">
        <f>B7</f>
        <v>宮原ジュニア</v>
      </c>
      <c r="F6" s="267"/>
      <c r="G6" s="267"/>
      <c r="H6" s="267"/>
      <c r="I6" s="268"/>
      <c r="J6" s="164"/>
      <c r="K6" s="165"/>
      <c r="L6" s="17"/>
      <c r="M6" s="146"/>
      <c r="N6" s="266" t="str">
        <f>B12</f>
        <v>MIRACLE</v>
      </c>
      <c r="O6" s="267"/>
      <c r="P6" s="267"/>
      <c r="Q6" s="267"/>
      <c r="R6" s="268"/>
      <c r="S6" s="138"/>
      <c r="T6" s="21"/>
      <c r="U6" s="22"/>
      <c r="V6" s="21"/>
      <c r="W6" s="266" t="str">
        <f>B17</f>
        <v>羽黒</v>
      </c>
      <c r="X6" s="267"/>
      <c r="Y6" s="267"/>
      <c r="Z6" s="267"/>
      <c r="AA6" s="268"/>
      <c r="AB6" s="138"/>
      <c r="AC6" s="166"/>
      <c r="AD6" s="169" t="s">
        <v>4</v>
      </c>
      <c r="AE6" s="141" t="s">
        <v>5</v>
      </c>
      <c r="AF6" s="139" t="s">
        <v>6</v>
      </c>
      <c r="AG6" s="140" t="s">
        <v>7</v>
      </c>
      <c r="AH6" s="191" t="s">
        <v>8</v>
      </c>
      <c r="AI6" s="192" t="s">
        <v>9</v>
      </c>
      <c r="AJ6" s="139" t="s">
        <v>49</v>
      </c>
      <c r="AK6" s="207" t="s">
        <v>51</v>
      </c>
      <c r="AL6" s="139" t="s">
        <v>10</v>
      </c>
      <c r="AM6" s="192" t="s">
        <v>11</v>
      </c>
      <c r="AN6" s="192" t="s">
        <v>12</v>
      </c>
      <c r="AO6" s="192" t="s">
        <v>13</v>
      </c>
      <c r="AP6" s="139" t="s">
        <v>50</v>
      </c>
      <c r="AQ6" s="210" t="s">
        <v>52</v>
      </c>
      <c r="AR6" s="192" t="s">
        <v>14</v>
      </c>
      <c r="AS6" s="192" t="s">
        <v>15</v>
      </c>
      <c r="AT6" s="193" t="s">
        <v>16</v>
      </c>
      <c r="AU6" s="211" t="s">
        <v>53</v>
      </c>
    </row>
    <row r="7" spans="1:50" ht="14.25" customHeight="1">
      <c r="A7" s="247">
        <f>RANK(AD7,$AD$7:$AD$21,0)</f>
        <v>2</v>
      </c>
      <c r="B7" s="250" t="str">
        <f>'2日目入力'!C4</f>
        <v>宮原ジュニア</v>
      </c>
      <c r="C7" s="16"/>
      <c r="D7" s="24"/>
      <c r="E7" s="127"/>
      <c r="F7" s="128"/>
      <c r="G7" s="128"/>
      <c r="H7" s="128"/>
      <c r="I7" s="129"/>
      <c r="J7" s="16"/>
      <c r="K7" s="24"/>
      <c r="L7" s="159" t="s">
        <v>45</v>
      </c>
      <c r="M7" s="160" t="s">
        <v>43</v>
      </c>
      <c r="N7" s="47"/>
      <c r="O7" s="25"/>
      <c r="P7" s="25"/>
      <c r="Q7" s="25"/>
      <c r="R7" s="26"/>
      <c r="S7" s="154" t="s">
        <v>44</v>
      </c>
      <c r="T7" s="155" t="s">
        <v>46</v>
      </c>
      <c r="U7" s="159" t="s">
        <v>45</v>
      </c>
      <c r="V7" s="160" t="s">
        <v>43</v>
      </c>
      <c r="W7" s="47"/>
      <c r="X7" s="25"/>
      <c r="Y7" s="25"/>
      <c r="Z7" s="25"/>
      <c r="AA7" s="26"/>
      <c r="AB7" s="154" t="s">
        <v>44</v>
      </c>
      <c r="AC7" s="167" t="s">
        <v>46</v>
      </c>
      <c r="AD7" s="252">
        <f>AK7*100+AQ7*10+AU7</f>
        <v>222</v>
      </c>
      <c r="AE7" s="255">
        <v>2</v>
      </c>
      <c r="AF7" s="244">
        <v>2</v>
      </c>
      <c r="AG7" s="258">
        <v>3</v>
      </c>
      <c r="AH7" s="240">
        <f>L10+U10</f>
        <v>1</v>
      </c>
      <c r="AI7" s="234">
        <f>T10+AC10</f>
        <v>1</v>
      </c>
      <c r="AJ7" s="234">
        <f>AH7-AI7</f>
        <v>0</v>
      </c>
      <c r="AK7" s="242">
        <f>RANK(AJ7,$AJ$7:$AJ$21,1)</f>
        <v>2</v>
      </c>
      <c r="AL7" s="244">
        <v>0</v>
      </c>
      <c r="AM7" s="234">
        <f>M8+V8</f>
        <v>2</v>
      </c>
      <c r="AN7" s="234">
        <f>S8+AB8</f>
        <v>2</v>
      </c>
      <c r="AO7" s="236">
        <f>IFERROR(AM7/AN7,"MAX")</f>
        <v>1</v>
      </c>
      <c r="AP7" s="236">
        <f>AM7-AN7</f>
        <v>0</v>
      </c>
      <c r="AQ7" s="238">
        <f>RANK(AP7,$AP$7:$AP$21,1)</f>
        <v>2</v>
      </c>
      <c r="AR7" s="234">
        <f>L8+U8</f>
        <v>72</v>
      </c>
      <c r="AS7" s="234">
        <f>T8+AC8</f>
        <v>83</v>
      </c>
      <c r="AT7" s="228">
        <f>IFERROR(AR7/AS7,"0")</f>
        <v>0.86746987951807231</v>
      </c>
      <c r="AU7" s="230">
        <f>RANK(AT7,$AT$7:$AT$21,1)</f>
        <v>2</v>
      </c>
      <c r="AW7" s="64" t="s">
        <v>61</v>
      </c>
      <c r="AX7" s="56" t="s">
        <v>62</v>
      </c>
    </row>
    <row r="8" spans="1:50" ht="14.25" customHeight="1">
      <c r="A8" s="248"/>
      <c r="B8" s="251"/>
      <c r="C8" s="16"/>
      <c r="D8" s="16"/>
      <c r="E8" s="130"/>
      <c r="F8" s="131"/>
      <c r="G8" s="131"/>
      <c r="H8" s="131"/>
      <c r="I8" s="132"/>
      <c r="J8" s="16"/>
      <c r="K8" s="16"/>
      <c r="L8" s="149">
        <f>'2日目入力'!H7</f>
        <v>27</v>
      </c>
      <c r="M8" s="150">
        <f>O11</f>
        <v>0</v>
      </c>
      <c r="N8" s="232" t="str">
        <f>IF(O11="","",IF(O11=Q11,"",IF(O11&lt;Q11,"●",IF(O11&gt;Q11,"○"))))</f>
        <v>●</v>
      </c>
      <c r="O8" s="29">
        <f>'2日目入力'!G4</f>
        <v>16</v>
      </c>
      <c r="P8" s="27" t="s">
        <v>42</v>
      </c>
      <c r="Q8" s="30">
        <f>'2日目入力'!K4</f>
        <v>21</v>
      </c>
      <c r="R8" s="233" t="str">
        <f>IF(O11="","",IF(O11=Q11,"",IF(O11&lt;Q11,"○",IF(O11&gt;Q11,"●"))))</f>
        <v>○</v>
      </c>
      <c r="S8" s="151">
        <f>Q11</f>
        <v>2</v>
      </c>
      <c r="T8" s="152">
        <f>'2日目入力'!J7</f>
        <v>42</v>
      </c>
      <c r="U8" s="149">
        <f>'2日目入力'!AF7</f>
        <v>45</v>
      </c>
      <c r="V8" s="150">
        <f>X11</f>
        <v>2</v>
      </c>
      <c r="W8" s="232" t="str">
        <f>IF(X11="","",IF(X11=Z11,"",IF(X11&lt;Z11,"●",IF(X11&gt;Z11,"○"))))</f>
        <v>○</v>
      </c>
      <c r="X8" s="29">
        <f>'2日目入力'!AE4</f>
        <v>21</v>
      </c>
      <c r="Y8" s="27" t="s">
        <v>42</v>
      </c>
      <c r="Z8" s="30">
        <f>'2日目入力'!AI4</f>
        <v>19</v>
      </c>
      <c r="AA8" s="233" t="str">
        <f>IF(X11="","",IF(X11=Z11,"",IF(X11&lt;Z11,"○",IF(X11&gt;Z11,"●"))))</f>
        <v>●</v>
      </c>
      <c r="AB8" s="151">
        <f>Z11</f>
        <v>0</v>
      </c>
      <c r="AC8" s="168">
        <f>'2日目入力'!AH7</f>
        <v>41</v>
      </c>
      <c r="AD8" s="253"/>
      <c r="AE8" s="256"/>
      <c r="AF8" s="245"/>
      <c r="AG8" s="259"/>
      <c r="AH8" s="240"/>
      <c r="AI8" s="234"/>
      <c r="AJ8" s="234"/>
      <c r="AK8" s="242"/>
      <c r="AL8" s="245"/>
      <c r="AM8" s="234"/>
      <c r="AN8" s="234"/>
      <c r="AO8" s="236"/>
      <c r="AP8" s="236"/>
      <c r="AQ8" s="238"/>
      <c r="AR8" s="234"/>
      <c r="AS8" s="234"/>
      <c r="AT8" s="228"/>
      <c r="AU8" s="230"/>
      <c r="AW8" s="64">
        <v>1</v>
      </c>
      <c r="AX8" s="56" t="str">
        <f>VLOOKUP(AW8,A7:B21,2,FALSE)</f>
        <v>MIRACLE</v>
      </c>
    </row>
    <row r="9" spans="1:50" ht="14.25" customHeight="1">
      <c r="A9" s="248"/>
      <c r="B9" s="251"/>
      <c r="C9" s="125"/>
      <c r="D9" s="16"/>
      <c r="E9" s="130"/>
      <c r="F9" s="131"/>
      <c r="G9" s="131"/>
      <c r="H9" s="131"/>
      <c r="I9" s="132"/>
      <c r="J9" s="125"/>
      <c r="K9" s="16"/>
      <c r="L9" s="163" t="s">
        <v>47</v>
      </c>
      <c r="M9" s="161"/>
      <c r="N9" s="232"/>
      <c r="O9" s="29">
        <f>'2日目入力'!G5</f>
        <v>11</v>
      </c>
      <c r="P9" s="27" t="s">
        <v>42</v>
      </c>
      <c r="Q9" s="30">
        <f>'2日目入力'!K5</f>
        <v>21</v>
      </c>
      <c r="R9" s="233"/>
      <c r="S9" s="156"/>
      <c r="T9" s="158" t="s">
        <v>48</v>
      </c>
      <c r="U9" s="163" t="s">
        <v>47</v>
      </c>
      <c r="V9" s="161"/>
      <c r="W9" s="232"/>
      <c r="X9" s="29">
        <f>'2日目入力'!AE5</f>
        <v>24</v>
      </c>
      <c r="Y9" s="27" t="s">
        <v>42</v>
      </c>
      <c r="Z9" s="30">
        <f>'2日目入力'!AI5</f>
        <v>22</v>
      </c>
      <c r="AA9" s="233"/>
      <c r="AB9" s="156"/>
      <c r="AC9" s="158" t="s">
        <v>48</v>
      </c>
      <c r="AD9" s="253"/>
      <c r="AE9" s="256"/>
      <c r="AF9" s="245"/>
      <c r="AG9" s="259"/>
      <c r="AH9" s="240"/>
      <c r="AI9" s="234"/>
      <c r="AJ9" s="234"/>
      <c r="AK9" s="242"/>
      <c r="AL9" s="245"/>
      <c r="AM9" s="234"/>
      <c r="AN9" s="234"/>
      <c r="AO9" s="236"/>
      <c r="AP9" s="236"/>
      <c r="AQ9" s="238"/>
      <c r="AR9" s="234"/>
      <c r="AS9" s="234"/>
      <c r="AT9" s="228"/>
      <c r="AU9" s="230"/>
      <c r="AW9" s="64">
        <v>2</v>
      </c>
      <c r="AX9" s="56" t="str">
        <f>VLOOKUP(AW9,A7:B21,2,FALSE)</f>
        <v>宮原ジュニア</v>
      </c>
    </row>
    <row r="10" spans="1:50" ht="14.25" customHeight="1">
      <c r="A10" s="248"/>
      <c r="B10" s="251"/>
      <c r="C10" s="125"/>
      <c r="D10" s="33"/>
      <c r="E10" s="130"/>
      <c r="F10" s="131"/>
      <c r="G10" s="131"/>
      <c r="H10" s="131"/>
      <c r="I10" s="132"/>
      <c r="J10" s="125"/>
      <c r="K10" s="33"/>
      <c r="L10" s="149">
        <f>(COUNTIF(N8,"○"))</f>
        <v>0</v>
      </c>
      <c r="M10" s="161"/>
      <c r="N10" s="232"/>
      <c r="O10" s="29" t="str">
        <f>'2日目入力'!G6</f>
        <v/>
      </c>
      <c r="P10" s="27" t="s">
        <v>42</v>
      </c>
      <c r="Q10" s="30" t="str">
        <f>'2日目入力'!K6</f>
        <v/>
      </c>
      <c r="R10" s="233"/>
      <c r="S10" s="151"/>
      <c r="T10" s="153">
        <f>(COUNTIF(R8,"○"))</f>
        <v>1</v>
      </c>
      <c r="U10" s="149">
        <f>(COUNTIF(W8,"○"))</f>
        <v>1</v>
      </c>
      <c r="V10" s="161"/>
      <c r="W10" s="232"/>
      <c r="X10" s="29" t="str">
        <f>'2日目入力'!AE6</f>
        <v/>
      </c>
      <c r="Y10" s="27" t="s">
        <v>42</v>
      </c>
      <c r="Z10" s="30" t="str">
        <f>'2日目入力'!AI6</f>
        <v/>
      </c>
      <c r="AA10" s="233"/>
      <c r="AB10" s="151"/>
      <c r="AC10" s="153">
        <f>(COUNTIF(AA8,"○"))</f>
        <v>0</v>
      </c>
      <c r="AD10" s="253"/>
      <c r="AE10" s="256"/>
      <c r="AF10" s="245"/>
      <c r="AG10" s="259"/>
      <c r="AH10" s="240"/>
      <c r="AI10" s="234"/>
      <c r="AJ10" s="234"/>
      <c r="AK10" s="242"/>
      <c r="AL10" s="245"/>
      <c r="AM10" s="234"/>
      <c r="AN10" s="234"/>
      <c r="AO10" s="236"/>
      <c r="AP10" s="236"/>
      <c r="AQ10" s="238"/>
      <c r="AR10" s="234"/>
      <c r="AS10" s="234"/>
      <c r="AT10" s="228"/>
      <c r="AU10" s="230"/>
      <c r="AW10" s="64">
        <v>3</v>
      </c>
      <c r="AX10" s="56" t="str">
        <f>VLOOKUP(AW10,A7:B21,2,FALSE)</f>
        <v>羽黒</v>
      </c>
    </row>
    <row r="11" spans="1:50" ht="18.75" customHeight="1">
      <c r="A11" s="262"/>
      <c r="B11" s="32" t="str">
        <f>'2日目入力'!B4</f>
        <v>（埼玉）</v>
      </c>
      <c r="C11" s="125"/>
      <c r="D11" s="33"/>
      <c r="E11" s="133"/>
      <c r="F11" s="134"/>
      <c r="G11" s="134"/>
      <c r="H11" s="134"/>
      <c r="I11" s="135"/>
      <c r="J11" s="125"/>
      <c r="K11" s="33"/>
      <c r="L11" s="162"/>
      <c r="M11" s="147"/>
      <c r="N11" s="126"/>
      <c r="O11" s="34">
        <f>'2日目入力'!E5</f>
        <v>0</v>
      </c>
      <c r="P11" s="34" t="s">
        <v>2</v>
      </c>
      <c r="Q11" s="34">
        <f>'2日目入力'!M5</f>
        <v>2</v>
      </c>
      <c r="R11" s="35"/>
      <c r="S11" s="179"/>
      <c r="T11" s="157"/>
      <c r="U11" s="162"/>
      <c r="V11" s="147"/>
      <c r="W11" s="126"/>
      <c r="X11" s="34">
        <f>'2日目入力'!AC5</f>
        <v>2</v>
      </c>
      <c r="Y11" s="34" t="s">
        <v>2</v>
      </c>
      <c r="Z11" s="34">
        <f>'2日目入力'!AK5</f>
        <v>0</v>
      </c>
      <c r="AA11" s="35"/>
      <c r="AB11" s="148"/>
      <c r="AC11" s="157"/>
      <c r="AD11" s="263"/>
      <c r="AE11" s="264"/>
      <c r="AF11" s="261"/>
      <c r="AG11" s="265"/>
      <c r="AH11" s="240"/>
      <c r="AI11" s="234"/>
      <c r="AJ11" s="234"/>
      <c r="AK11" s="242"/>
      <c r="AL11" s="261"/>
      <c r="AM11" s="234"/>
      <c r="AN11" s="234"/>
      <c r="AO11" s="236"/>
      <c r="AP11" s="236"/>
      <c r="AQ11" s="238"/>
      <c r="AR11" s="234"/>
      <c r="AS11" s="234"/>
      <c r="AT11" s="228"/>
      <c r="AU11" s="230"/>
    </row>
    <row r="12" spans="1:50" ht="18.75" customHeight="1">
      <c r="A12" s="247">
        <f t="shared" ref="A12" si="0">RANK(AD12,$AD$7:$AD$21,0)</f>
        <v>1</v>
      </c>
      <c r="B12" s="250" t="str">
        <f>'2日目入力'!C5</f>
        <v>MIRACLE</v>
      </c>
      <c r="C12" s="159" t="s">
        <v>45</v>
      </c>
      <c r="D12" s="160" t="s">
        <v>43</v>
      </c>
      <c r="E12" s="47"/>
      <c r="F12" s="25"/>
      <c r="G12" s="25"/>
      <c r="H12" s="25"/>
      <c r="I12" s="26"/>
      <c r="J12" s="154" t="s">
        <v>44</v>
      </c>
      <c r="K12" s="155" t="s">
        <v>46</v>
      </c>
      <c r="L12" s="14"/>
      <c r="M12" s="14"/>
      <c r="N12" s="142"/>
      <c r="O12" s="128"/>
      <c r="P12" s="128"/>
      <c r="Q12" s="128"/>
      <c r="R12" s="129"/>
      <c r="S12" s="180"/>
      <c r="T12" s="186"/>
      <c r="U12" s="159" t="s">
        <v>45</v>
      </c>
      <c r="V12" s="160" t="s">
        <v>43</v>
      </c>
      <c r="W12" s="47"/>
      <c r="X12" s="25"/>
      <c r="Y12" s="25"/>
      <c r="Z12" s="25"/>
      <c r="AA12" s="26"/>
      <c r="AB12" s="154" t="s">
        <v>44</v>
      </c>
      <c r="AC12" s="167" t="s">
        <v>46</v>
      </c>
      <c r="AD12" s="252">
        <f t="shared" ref="AD12" si="1">AK12*100+AQ12*10+AU12</f>
        <v>333</v>
      </c>
      <c r="AE12" s="255">
        <v>2</v>
      </c>
      <c r="AF12" s="244">
        <v>3</v>
      </c>
      <c r="AG12" s="258">
        <v>2</v>
      </c>
      <c r="AH12" s="240">
        <f>C15+U15</f>
        <v>2</v>
      </c>
      <c r="AI12" s="234">
        <f>K15+AC15</f>
        <v>0</v>
      </c>
      <c r="AJ12" s="234">
        <f>AH12-AI12</f>
        <v>2</v>
      </c>
      <c r="AK12" s="242">
        <f t="shared" ref="AK12" si="2">RANK(AJ12,$AJ$7:$AJ$21,1)</f>
        <v>3</v>
      </c>
      <c r="AL12" s="244">
        <v>0</v>
      </c>
      <c r="AM12" s="234">
        <f>D13+V13</f>
        <v>4</v>
      </c>
      <c r="AN12" s="234">
        <f>J13+AB13</f>
        <v>1</v>
      </c>
      <c r="AO12" s="236">
        <f t="shared" ref="AO12" si="3">IFERROR(AM12/AN12,"MAX")</f>
        <v>4</v>
      </c>
      <c r="AP12" s="236">
        <f t="shared" ref="AP12" si="4">AM12-AN12</f>
        <v>3</v>
      </c>
      <c r="AQ12" s="238">
        <f t="shared" ref="AQ12" si="5">RANK(AP12,$AP$7:$AP$21,1)</f>
        <v>3</v>
      </c>
      <c r="AR12" s="234">
        <f>C13+U13</f>
        <v>97</v>
      </c>
      <c r="AS12" s="234">
        <f>K13+AC13</f>
        <v>68</v>
      </c>
      <c r="AT12" s="228">
        <f>IFERROR(AR12/AS12,"0")</f>
        <v>1.4264705882352942</v>
      </c>
      <c r="AU12" s="230">
        <f>RANK(AT12,$AT$7:$AT$21,1)</f>
        <v>3</v>
      </c>
    </row>
    <row r="13" spans="1:50" ht="14.25" customHeight="1">
      <c r="A13" s="248"/>
      <c r="B13" s="251"/>
      <c r="C13" s="149">
        <f>T8</f>
        <v>42</v>
      </c>
      <c r="D13" s="150">
        <f>F16</f>
        <v>2</v>
      </c>
      <c r="E13" s="232" t="str">
        <f>IF(F16="","",IF(F16=H16,"",IF(F16&lt;H16,"●",IF(F16&gt;H16,"○"))))</f>
        <v>○</v>
      </c>
      <c r="F13" s="29">
        <f>'2日目入力'!K4</f>
        <v>21</v>
      </c>
      <c r="G13" s="27" t="s">
        <v>42</v>
      </c>
      <c r="H13" s="30">
        <f>'2日目入力'!G4</f>
        <v>16</v>
      </c>
      <c r="I13" s="233" t="str">
        <f>IF(F16="","",IF(F16=H16,"",IF(F16&lt;H16,"○",IF(F16&gt;H16,"●"))))</f>
        <v>●</v>
      </c>
      <c r="J13" s="151">
        <f>H16</f>
        <v>0</v>
      </c>
      <c r="K13" s="152">
        <f>L8</f>
        <v>27</v>
      </c>
      <c r="L13" s="15"/>
      <c r="M13" s="15"/>
      <c r="N13" s="130"/>
      <c r="O13" s="131"/>
      <c r="P13" s="131"/>
      <c r="Q13" s="131"/>
      <c r="R13" s="132"/>
      <c r="S13" s="125"/>
      <c r="T13" s="187"/>
      <c r="U13" s="149">
        <f>'2日目入力'!T7</f>
        <v>55</v>
      </c>
      <c r="V13" s="150">
        <f>X16</f>
        <v>2</v>
      </c>
      <c r="W13" s="232" t="str">
        <f>IF(X16="","",IF(X16=Z16,"",IF(X16&lt;Z16,"●",IF(X16&gt;Z16,"○"))))</f>
        <v>○</v>
      </c>
      <c r="X13" s="29">
        <f>'2日目入力'!S4</f>
        <v>21</v>
      </c>
      <c r="Y13" s="27" t="s">
        <v>42</v>
      </c>
      <c r="Z13" s="30">
        <f>'2日目入力'!W4</f>
        <v>11</v>
      </c>
      <c r="AA13" s="233" t="str">
        <f>IF(X16="","",IF(X16=Z16,"",IF(X16&lt;Z16,"○",IF(X16&gt;Z16,"●"))))</f>
        <v>●</v>
      </c>
      <c r="AB13" s="151">
        <f>Z16</f>
        <v>1</v>
      </c>
      <c r="AC13" s="168">
        <f>'2日目入力'!V7</f>
        <v>41</v>
      </c>
      <c r="AD13" s="253"/>
      <c r="AE13" s="256"/>
      <c r="AF13" s="245"/>
      <c r="AG13" s="259"/>
      <c r="AH13" s="240"/>
      <c r="AI13" s="234"/>
      <c r="AJ13" s="234"/>
      <c r="AK13" s="242"/>
      <c r="AL13" s="245"/>
      <c r="AM13" s="234"/>
      <c r="AN13" s="234"/>
      <c r="AO13" s="236"/>
      <c r="AP13" s="236"/>
      <c r="AQ13" s="238"/>
      <c r="AR13" s="234"/>
      <c r="AS13" s="234"/>
      <c r="AT13" s="228"/>
      <c r="AU13" s="230"/>
    </row>
    <row r="14" spans="1:50" ht="14.25" customHeight="1">
      <c r="A14" s="248"/>
      <c r="B14" s="251"/>
      <c r="C14" s="163" t="s">
        <v>47</v>
      </c>
      <c r="D14" s="161"/>
      <c r="E14" s="232"/>
      <c r="F14" s="29">
        <f>'2日目入力'!K5</f>
        <v>21</v>
      </c>
      <c r="G14" s="27" t="s">
        <v>42</v>
      </c>
      <c r="H14" s="30">
        <f>'2日目入力'!G5</f>
        <v>11</v>
      </c>
      <c r="I14" s="233"/>
      <c r="J14" s="156"/>
      <c r="K14" s="170" t="s">
        <v>48</v>
      </c>
      <c r="L14" s="15"/>
      <c r="M14" s="15"/>
      <c r="N14" s="130"/>
      <c r="O14" s="131"/>
      <c r="P14" s="131"/>
      <c r="Q14" s="131"/>
      <c r="R14" s="132"/>
      <c r="S14" s="125"/>
      <c r="T14" s="187"/>
      <c r="U14" s="163" t="s">
        <v>47</v>
      </c>
      <c r="V14" s="161"/>
      <c r="W14" s="232"/>
      <c r="X14" s="29">
        <f>'2日目入力'!S5</f>
        <v>19</v>
      </c>
      <c r="Y14" s="27" t="s">
        <v>42</v>
      </c>
      <c r="Z14" s="30">
        <f>'2日目入力'!W5</f>
        <v>21</v>
      </c>
      <c r="AA14" s="233"/>
      <c r="AB14" s="156"/>
      <c r="AC14" s="158" t="s">
        <v>48</v>
      </c>
      <c r="AD14" s="253"/>
      <c r="AE14" s="256"/>
      <c r="AF14" s="245"/>
      <c r="AG14" s="259"/>
      <c r="AH14" s="240"/>
      <c r="AI14" s="234"/>
      <c r="AJ14" s="234"/>
      <c r="AK14" s="242"/>
      <c r="AL14" s="245"/>
      <c r="AM14" s="234"/>
      <c r="AN14" s="234"/>
      <c r="AO14" s="236"/>
      <c r="AP14" s="236"/>
      <c r="AQ14" s="238"/>
      <c r="AR14" s="234"/>
      <c r="AS14" s="234"/>
      <c r="AT14" s="228"/>
      <c r="AU14" s="230"/>
    </row>
    <row r="15" spans="1:50" ht="14.25" customHeight="1">
      <c r="A15" s="248"/>
      <c r="B15" s="251"/>
      <c r="C15" s="149">
        <f>(COUNTIF(E13,"○"))</f>
        <v>1</v>
      </c>
      <c r="D15" s="161"/>
      <c r="E15" s="232"/>
      <c r="F15" s="29" t="str">
        <f>'2日目入力'!K6</f>
        <v/>
      </c>
      <c r="G15" s="27" t="s">
        <v>42</v>
      </c>
      <c r="H15" s="30" t="str">
        <f>'2日目入力'!G6</f>
        <v/>
      </c>
      <c r="I15" s="233"/>
      <c r="J15" s="151"/>
      <c r="K15" s="171">
        <f>(COUNTIF(I13,"○"))</f>
        <v>0</v>
      </c>
      <c r="L15" s="15"/>
      <c r="M15" s="15"/>
      <c r="N15" s="130"/>
      <c r="O15" s="131"/>
      <c r="P15" s="131"/>
      <c r="Q15" s="131"/>
      <c r="R15" s="132"/>
      <c r="S15" s="125"/>
      <c r="T15" s="188"/>
      <c r="U15" s="149">
        <f>(COUNTIF(W13,"○"))</f>
        <v>1</v>
      </c>
      <c r="V15" s="161"/>
      <c r="W15" s="232"/>
      <c r="X15" s="29" t="str">
        <f>'2日目入力'!S6</f>
        <v>15</v>
      </c>
      <c r="Y15" s="27" t="s">
        <v>42</v>
      </c>
      <c r="Z15" s="30" t="str">
        <f>'2日目入力'!W6</f>
        <v>9</v>
      </c>
      <c r="AA15" s="233"/>
      <c r="AB15" s="151"/>
      <c r="AC15" s="153">
        <f>(COUNTIF(AA13,"○"))</f>
        <v>0</v>
      </c>
      <c r="AD15" s="253"/>
      <c r="AE15" s="256"/>
      <c r="AF15" s="245"/>
      <c r="AG15" s="259"/>
      <c r="AH15" s="240"/>
      <c r="AI15" s="234"/>
      <c r="AJ15" s="234"/>
      <c r="AK15" s="242"/>
      <c r="AL15" s="245"/>
      <c r="AM15" s="234"/>
      <c r="AN15" s="234"/>
      <c r="AO15" s="236"/>
      <c r="AP15" s="236"/>
      <c r="AQ15" s="238"/>
      <c r="AR15" s="234"/>
      <c r="AS15" s="234"/>
      <c r="AT15" s="228"/>
      <c r="AU15" s="230"/>
    </row>
    <row r="16" spans="1:50" ht="18.75" customHeight="1">
      <c r="A16" s="262"/>
      <c r="B16" s="32" t="str">
        <f>'2日目入力'!B5</f>
        <v>（東京）</v>
      </c>
      <c r="C16" s="162"/>
      <c r="D16" s="147"/>
      <c r="E16" s="126"/>
      <c r="F16" s="34">
        <f>'2日目入力'!M5</f>
        <v>2</v>
      </c>
      <c r="G16" s="34" t="s">
        <v>2</v>
      </c>
      <c r="H16" s="34">
        <f>'2日目入力'!E5</f>
        <v>0</v>
      </c>
      <c r="I16" s="35"/>
      <c r="J16" s="148"/>
      <c r="K16" s="172"/>
      <c r="L16" s="15"/>
      <c r="M16" s="15"/>
      <c r="N16" s="133"/>
      <c r="O16" s="134"/>
      <c r="P16" s="134"/>
      <c r="Q16" s="134"/>
      <c r="R16" s="135"/>
      <c r="S16" s="189"/>
      <c r="T16" s="190"/>
      <c r="U16" s="162"/>
      <c r="V16" s="147"/>
      <c r="W16" s="126"/>
      <c r="X16" s="34">
        <f>'2日目入力'!Q5</f>
        <v>2</v>
      </c>
      <c r="Y16" s="34" t="s">
        <v>2</v>
      </c>
      <c r="Z16" s="34">
        <f>'2日目入力'!Y5</f>
        <v>1</v>
      </c>
      <c r="AA16" s="35"/>
      <c r="AB16" s="179"/>
      <c r="AC16" s="157"/>
      <c r="AD16" s="263"/>
      <c r="AE16" s="264"/>
      <c r="AF16" s="261"/>
      <c r="AG16" s="265"/>
      <c r="AH16" s="240"/>
      <c r="AI16" s="234"/>
      <c r="AJ16" s="234"/>
      <c r="AK16" s="242"/>
      <c r="AL16" s="261"/>
      <c r="AM16" s="234"/>
      <c r="AN16" s="234"/>
      <c r="AO16" s="236"/>
      <c r="AP16" s="236"/>
      <c r="AQ16" s="238"/>
      <c r="AR16" s="234"/>
      <c r="AS16" s="234"/>
      <c r="AT16" s="228"/>
      <c r="AU16" s="230"/>
    </row>
    <row r="17" spans="1:50" ht="18.75" customHeight="1">
      <c r="A17" s="247">
        <f t="shared" ref="A17" si="6">RANK(AD17,$AD$7:$AD$21,0)</f>
        <v>3</v>
      </c>
      <c r="B17" s="250" t="str">
        <f>'2日目入力'!C6</f>
        <v>羽黒</v>
      </c>
      <c r="C17" s="159" t="s">
        <v>45</v>
      </c>
      <c r="D17" s="160" t="s">
        <v>43</v>
      </c>
      <c r="E17" s="47"/>
      <c r="F17" s="25"/>
      <c r="G17" s="25"/>
      <c r="H17" s="25"/>
      <c r="I17" s="26"/>
      <c r="J17" s="154" t="s">
        <v>44</v>
      </c>
      <c r="K17" s="155" t="s">
        <v>46</v>
      </c>
      <c r="L17" s="159" t="s">
        <v>45</v>
      </c>
      <c r="M17" s="160" t="s">
        <v>43</v>
      </c>
      <c r="N17" s="47"/>
      <c r="O17" s="25"/>
      <c r="P17" s="25"/>
      <c r="Q17" s="25"/>
      <c r="R17" s="26"/>
      <c r="S17" s="154" t="s">
        <v>44</v>
      </c>
      <c r="T17" s="155" t="s">
        <v>46</v>
      </c>
      <c r="U17" s="14"/>
      <c r="V17" s="18"/>
      <c r="W17" s="142"/>
      <c r="X17" s="128"/>
      <c r="Y17" s="128"/>
      <c r="Z17" s="128"/>
      <c r="AA17" s="129"/>
      <c r="AB17" s="180"/>
      <c r="AC17" s="181"/>
      <c r="AD17" s="252">
        <f t="shared" ref="AD17" si="7">AK17*100+AQ17*10+AU17</f>
        <v>111</v>
      </c>
      <c r="AE17" s="255">
        <v>2</v>
      </c>
      <c r="AF17" s="244">
        <v>4</v>
      </c>
      <c r="AG17" s="258">
        <v>1</v>
      </c>
      <c r="AH17" s="240">
        <f>C20+L20</f>
        <v>0</v>
      </c>
      <c r="AI17" s="234">
        <f>K20+T20</f>
        <v>2</v>
      </c>
      <c r="AJ17" s="234">
        <f>AH17-AI17</f>
        <v>-2</v>
      </c>
      <c r="AK17" s="242">
        <f t="shared" ref="AK17" si="8">RANK(AJ17,$AJ$7:$AJ$21,1)</f>
        <v>1</v>
      </c>
      <c r="AL17" s="244">
        <v>0</v>
      </c>
      <c r="AM17" s="234">
        <f>D18+M18</f>
        <v>1</v>
      </c>
      <c r="AN17" s="234">
        <f>J18+S18</f>
        <v>4</v>
      </c>
      <c r="AO17" s="236">
        <f t="shared" ref="AO17" si="9">IFERROR(AM17/AN17,"MAX")</f>
        <v>0.25</v>
      </c>
      <c r="AP17" s="236">
        <f t="shared" ref="AP17" si="10">AM17-AN17</f>
        <v>-3</v>
      </c>
      <c r="AQ17" s="238">
        <f t="shared" ref="AQ17" si="11">RANK(AP17,$AP$7:$AP$21,1)</f>
        <v>1</v>
      </c>
      <c r="AR17" s="234">
        <f>C18+L18</f>
        <v>82</v>
      </c>
      <c r="AS17" s="234">
        <f>K18+T18</f>
        <v>100</v>
      </c>
      <c r="AT17" s="228">
        <f>IFERROR(AR17/AS17,"0")</f>
        <v>0.82</v>
      </c>
      <c r="AU17" s="230">
        <f>RANK(AT17,$AT$7:$AT$21,1)</f>
        <v>1</v>
      </c>
    </row>
    <row r="18" spans="1:50" ht="14.25" customHeight="1">
      <c r="A18" s="248"/>
      <c r="B18" s="251"/>
      <c r="C18" s="149">
        <f>AC8</f>
        <v>41</v>
      </c>
      <c r="D18" s="150">
        <f>F21</f>
        <v>0</v>
      </c>
      <c r="E18" s="232" t="str">
        <f>IF(F21="","",IF(F21=H21,"",IF(F21&lt;H21,"●",IF(F21&gt;H21,"○"))))</f>
        <v>●</v>
      </c>
      <c r="F18" s="29">
        <f>'2日目入力'!AI4</f>
        <v>19</v>
      </c>
      <c r="G18" s="27" t="s">
        <v>42</v>
      </c>
      <c r="H18" s="30">
        <f>'2日目入力'!AE4</f>
        <v>21</v>
      </c>
      <c r="I18" s="233" t="str">
        <f>IF(F21="","",IF(F21=H21,"",IF(F21&lt;H21,"○",IF(F21&gt;H21,"●"))))</f>
        <v>○</v>
      </c>
      <c r="J18" s="151">
        <f>H21</f>
        <v>2</v>
      </c>
      <c r="K18" s="152">
        <f>U8</f>
        <v>45</v>
      </c>
      <c r="L18" s="149">
        <f>AC13</f>
        <v>41</v>
      </c>
      <c r="M18" s="150">
        <f>O21</f>
        <v>1</v>
      </c>
      <c r="N18" s="232" t="str">
        <f>IF(O21="","",IF(O21=Q21,"",IF(O21&lt;Q21,"●",IF(O21&gt;Q21,"○"))))</f>
        <v>●</v>
      </c>
      <c r="O18" s="29">
        <f>'2日目入力'!W4</f>
        <v>11</v>
      </c>
      <c r="P18" s="27" t="s">
        <v>42</v>
      </c>
      <c r="Q18" s="30">
        <f>'2日目入力'!S4</f>
        <v>21</v>
      </c>
      <c r="R18" s="233" t="str">
        <f>IF(O21="","",IF(O21=Q21,"",IF(O21&lt;Q21,"○",IF(O21&gt;Q21,"●"))))</f>
        <v>○</v>
      </c>
      <c r="S18" s="151">
        <f>Q21</f>
        <v>2</v>
      </c>
      <c r="T18" s="152">
        <f>U13</f>
        <v>55</v>
      </c>
      <c r="U18" s="15"/>
      <c r="V18" s="15"/>
      <c r="W18" s="130"/>
      <c r="X18" s="131"/>
      <c r="Y18" s="131"/>
      <c r="Z18" s="131"/>
      <c r="AA18" s="132"/>
      <c r="AB18" s="125"/>
      <c r="AC18" s="182"/>
      <c r="AD18" s="253"/>
      <c r="AE18" s="256"/>
      <c r="AF18" s="245"/>
      <c r="AG18" s="259"/>
      <c r="AH18" s="240"/>
      <c r="AI18" s="234"/>
      <c r="AJ18" s="234"/>
      <c r="AK18" s="242"/>
      <c r="AL18" s="245"/>
      <c r="AM18" s="234"/>
      <c r="AN18" s="234"/>
      <c r="AO18" s="236"/>
      <c r="AP18" s="236"/>
      <c r="AQ18" s="238"/>
      <c r="AR18" s="234"/>
      <c r="AS18" s="234"/>
      <c r="AT18" s="228"/>
      <c r="AU18" s="230"/>
    </row>
    <row r="19" spans="1:50" ht="14.25" customHeight="1">
      <c r="A19" s="248"/>
      <c r="B19" s="251"/>
      <c r="C19" s="163" t="s">
        <v>47</v>
      </c>
      <c r="D19" s="161"/>
      <c r="E19" s="232"/>
      <c r="F19" s="29">
        <f>'2日目入力'!AI5</f>
        <v>22</v>
      </c>
      <c r="G19" s="27" t="s">
        <v>42</v>
      </c>
      <c r="H19" s="30">
        <f>'2日目入力'!AE5</f>
        <v>24</v>
      </c>
      <c r="I19" s="233"/>
      <c r="J19" s="156"/>
      <c r="K19" s="158" t="s">
        <v>48</v>
      </c>
      <c r="L19" s="163" t="s">
        <v>47</v>
      </c>
      <c r="M19" s="173"/>
      <c r="N19" s="232"/>
      <c r="O19" s="29">
        <f>'2日目入力'!W5</f>
        <v>21</v>
      </c>
      <c r="P19" s="27" t="s">
        <v>42</v>
      </c>
      <c r="Q19" s="30">
        <f>'2日目入力'!S5</f>
        <v>19</v>
      </c>
      <c r="R19" s="233"/>
      <c r="S19" s="156"/>
      <c r="T19" s="170" t="s">
        <v>48</v>
      </c>
      <c r="U19" s="15"/>
      <c r="V19" s="15"/>
      <c r="W19" s="130"/>
      <c r="X19" s="131"/>
      <c r="Y19" s="131"/>
      <c r="Z19" s="131"/>
      <c r="AA19" s="132"/>
      <c r="AB19" s="125"/>
      <c r="AC19" s="182"/>
      <c r="AD19" s="253"/>
      <c r="AE19" s="256"/>
      <c r="AF19" s="245"/>
      <c r="AG19" s="259"/>
      <c r="AH19" s="240"/>
      <c r="AI19" s="234"/>
      <c r="AJ19" s="234"/>
      <c r="AK19" s="242"/>
      <c r="AL19" s="245"/>
      <c r="AM19" s="234"/>
      <c r="AN19" s="234"/>
      <c r="AO19" s="236"/>
      <c r="AP19" s="236"/>
      <c r="AQ19" s="238"/>
      <c r="AR19" s="234"/>
      <c r="AS19" s="234"/>
      <c r="AT19" s="228"/>
      <c r="AU19" s="230"/>
    </row>
    <row r="20" spans="1:50" ht="14.25" customHeight="1">
      <c r="A20" s="248"/>
      <c r="B20" s="251"/>
      <c r="C20" s="149">
        <f>(COUNTIF(E18,"○"))</f>
        <v>0</v>
      </c>
      <c r="D20" s="161"/>
      <c r="E20" s="232"/>
      <c r="F20" s="29" t="str">
        <f>'2日目入力'!AI6</f>
        <v/>
      </c>
      <c r="G20" s="27" t="s">
        <v>42</v>
      </c>
      <c r="H20" s="30" t="str">
        <f>'2日目入力'!AE6</f>
        <v/>
      </c>
      <c r="I20" s="233"/>
      <c r="J20" s="151"/>
      <c r="K20" s="153">
        <f>(COUNTIF(I18,"○"))</f>
        <v>1</v>
      </c>
      <c r="L20" s="149">
        <f>(COUNTIF(N18,"○"))</f>
        <v>0</v>
      </c>
      <c r="M20" s="173"/>
      <c r="N20" s="232"/>
      <c r="O20" s="29" t="str">
        <f>'2日目入力'!W6</f>
        <v>9</v>
      </c>
      <c r="P20" s="27" t="s">
        <v>42</v>
      </c>
      <c r="Q20" s="30" t="str">
        <f>'2日目入力'!S6</f>
        <v>15</v>
      </c>
      <c r="R20" s="233"/>
      <c r="S20" s="151"/>
      <c r="T20" s="171">
        <f>(COUNTIF(R18,"○"))</f>
        <v>1</v>
      </c>
      <c r="U20" s="15"/>
      <c r="V20" s="15"/>
      <c r="W20" s="130"/>
      <c r="X20" s="131"/>
      <c r="Y20" s="131"/>
      <c r="Z20" s="131"/>
      <c r="AA20" s="132"/>
      <c r="AB20" s="125"/>
      <c r="AC20" s="183"/>
      <c r="AD20" s="253"/>
      <c r="AE20" s="256"/>
      <c r="AF20" s="245"/>
      <c r="AG20" s="259"/>
      <c r="AH20" s="240"/>
      <c r="AI20" s="234"/>
      <c r="AJ20" s="234"/>
      <c r="AK20" s="242"/>
      <c r="AL20" s="245"/>
      <c r="AM20" s="234"/>
      <c r="AN20" s="234"/>
      <c r="AO20" s="236"/>
      <c r="AP20" s="236"/>
      <c r="AQ20" s="238"/>
      <c r="AR20" s="234"/>
      <c r="AS20" s="234"/>
      <c r="AT20" s="228"/>
      <c r="AU20" s="230"/>
    </row>
    <row r="21" spans="1:50" ht="19.5" customHeight="1" thickBot="1">
      <c r="A21" s="249"/>
      <c r="B21" s="36" t="str">
        <f>'2日目入力'!B6</f>
        <v>（茨城）</v>
      </c>
      <c r="C21" s="174"/>
      <c r="D21" s="175"/>
      <c r="E21" s="39"/>
      <c r="F21" s="37">
        <f>'2日目入力'!AK5</f>
        <v>0</v>
      </c>
      <c r="G21" s="37" t="s">
        <v>2</v>
      </c>
      <c r="H21" s="37">
        <f>'2日目入力'!AC5</f>
        <v>2</v>
      </c>
      <c r="I21" s="38"/>
      <c r="J21" s="176"/>
      <c r="K21" s="177"/>
      <c r="L21" s="174"/>
      <c r="M21" s="175"/>
      <c r="N21" s="39"/>
      <c r="O21" s="37">
        <f>'2日目入力'!Y5</f>
        <v>1</v>
      </c>
      <c r="P21" s="37" t="s">
        <v>2</v>
      </c>
      <c r="Q21" s="37">
        <f>'2日目入力'!Q5</f>
        <v>2</v>
      </c>
      <c r="R21" s="38"/>
      <c r="S21" s="176"/>
      <c r="T21" s="178"/>
      <c r="U21" s="20"/>
      <c r="V21" s="20"/>
      <c r="W21" s="143"/>
      <c r="X21" s="144"/>
      <c r="Y21" s="144"/>
      <c r="Z21" s="144"/>
      <c r="AA21" s="145"/>
      <c r="AB21" s="184"/>
      <c r="AC21" s="185"/>
      <c r="AD21" s="254"/>
      <c r="AE21" s="257"/>
      <c r="AF21" s="246"/>
      <c r="AG21" s="260"/>
      <c r="AH21" s="241"/>
      <c r="AI21" s="235"/>
      <c r="AJ21" s="235"/>
      <c r="AK21" s="243"/>
      <c r="AL21" s="246"/>
      <c r="AM21" s="235"/>
      <c r="AN21" s="235"/>
      <c r="AO21" s="237"/>
      <c r="AP21" s="237"/>
      <c r="AQ21" s="239"/>
      <c r="AR21" s="235"/>
      <c r="AS21" s="235"/>
      <c r="AT21" s="229"/>
      <c r="AU21" s="231"/>
    </row>
    <row r="22" spans="1:50" ht="42">
      <c r="A22" s="46"/>
      <c r="B22" s="40"/>
      <c r="C22" s="15"/>
      <c r="D22" s="33"/>
      <c r="E22" s="34"/>
      <c r="F22" s="34"/>
      <c r="G22" s="34"/>
      <c r="H22" s="34"/>
      <c r="I22" s="34"/>
      <c r="J22" s="19"/>
      <c r="K22" s="19"/>
      <c r="L22" s="15"/>
      <c r="M22" s="19"/>
      <c r="N22" s="41"/>
      <c r="O22" s="34"/>
      <c r="P22" s="34"/>
      <c r="Q22" s="34"/>
      <c r="R22" s="27"/>
      <c r="S22" s="15"/>
      <c r="T22" s="15"/>
      <c r="U22" s="15"/>
      <c r="V22" s="15"/>
      <c r="W22" s="48"/>
      <c r="X22" s="48"/>
      <c r="Y22" s="48"/>
      <c r="Z22" s="48"/>
      <c r="AA22" s="48"/>
      <c r="AB22" s="48"/>
      <c r="AC22" s="15"/>
      <c r="AD22" s="15"/>
      <c r="AE22" s="27"/>
      <c r="AF22" s="27"/>
      <c r="AG22" s="15"/>
      <c r="AH22" s="27"/>
      <c r="AI22" s="27"/>
      <c r="AJ22" s="27"/>
      <c r="AK22" s="205"/>
      <c r="AL22" s="27"/>
      <c r="AM22" s="27"/>
      <c r="AN22" s="27"/>
      <c r="AO22" s="195"/>
      <c r="AP22" s="42"/>
      <c r="AQ22" s="209"/>
      <c r="AR22" s="27"/>
      <c r="AS22" s="27"/>
      <c r="AT22" s="31"/>
      <c r="AU22" s="205"/>
    </row>
    <row r="23" spans="1:50" ht="42">
      <c r="A23" s="46"/>
      <c r="B23" s="40"/>
      <c r="C23" s="15"/>
      <c r="D23" s="33"/>
      <c r="E23" s="34"/>
      <c r="F23" s="34"/>
      <c r="G23" s="34"/>
      <c r="H23" s="34"/>
      <c r="I23" s="34"/>
      <c r="J23" s="19"/>
      <c r="K23" s="19"/>
      <c r="L23" s="15"/>
      <c r="M23" s="19"/>
      <c r="N23" s="41"/>
      <c r="O23" s="34"/>
      <c r="P23" s="34"/>
      <c r="Q23" s="34"/>
      <c r="R23" s="27"/>
      <c r="S23" s="15"/>
      <c r="T23" s="15"/>
      <c r="U23" s="15"/>
      <c r="V23" s="15"/>
      <c r="W23" s="48"/>
      <c r="X23" s="48"/>
      <c r="Y23" s="48"/>
      <c r="Z23" s="48"/>
      <c r="AA23" s="48"/>
      <c r="AB23" s="48"/>
      <c r="AC23" s="15"/>
      <c r="AD23" s="15"/>
      <c r="AE23" s="27"/>
      <c r="AF23" s="27"/>
      <c r="AG23" s="15"/>
      <c r="AH23" s="27"/>
      <c r="AI23" s="27"/>
      <c r="AJ23" s="27"/>
      <c r="AK23" s="205"/>
      <c r="AL23" s="27"/>
      <c r="AM23" s="27"/>
      <c r="AN23" s="27"/>
      <c r="AO23" s="195"/>
      <c r="AP23" s="42"/>
      <c r="AQ23" s="209"/>
      <c r="AR23" s="27"/>
      <c r="AS23" s="27"/>
      <c r="AT23" s="31"/>
      <c r="AU23" s="205"/>
    </row>
    <row r="24" spans="1:50" ht="31.5" thickBot="1">
      <c r="A24" s="197" t="s">
        <v>111</v>
      </c>
      <c r="B24" s="43"/>
      <c r="C24" s="44"/>
      <c r="D24" s="44"/>
      <c r="E24" s="43"/>
      <c r="F24" s="43"/>
      <c r="G24" s="43"/>
      <c r="H24" s="43"/>
      <c r="I24" s="43"/>
      <c r="J24" s="44"/>
      <c r="K24" s="44"/>
      <c r="L24" s="44"/>
      <c r="M24" s="44"/>
      <c r="N24" s="43"/>
      <c r="O24" s="43"/>
      <c r="P24" s="43"/>
      <c r="Q24" s="43"/>
      <c r="R24" s="43"/>
      <c r="S24" s="44"/>
      <c r="T24" s="44"/>
      <c r="U24" s="44"/>
      <c r="V24" s="44"/>
      <c r="W24" s="43"/>
      <c r="X24" s="43"/>
      <c r="Y24" s="43"/>
      <c r="Z24" s="43"/>
      <c r="AA24" s="43"/>
      <c r="AB24" s="44"/>
      <c r="AC24" s="44"/>
      <c r="AD24" s="44"/>
      <c r="AE24" s="43"/>
      <c r="AF24" s="43"/>
      <c r="AG24" s="44"/>
      <c r="AH24" s="43"/>
      <c r="AI24" s="43"/>
      <c r="AJ24" s="43"/>
      <c r="AK24" s="206"/>
      <c r="AL24" s="43"/>
      <c r="AM24" s="43"/>
      <c r="AN24" s="43"/>
      <c r="AO24" s="194"/>
      <c r="AP24" s="44"/>
      <c r="AQ24" s="206"/>
      <c r="AR24" s="43"/>
      <c r="AS24" s="43"/>
      <c r="AT24" s="43"/>
      <c r="AU24" s="206"/>
    </row>
    <row r="25" spans="1:50" ht="17.25">
      <c r="A25" s="45" t="s">
        <v>3</v>
      </c>
      <c r="B25" s="23" t="s">
        <v>0</v>
      </c>
      <c r="C25" s="164"/>
      <c r="D25" s="165"/>
      <c r="E25" s="266" t="str">
        <f>B26</f>
        <v>緑台</v>
      </c>
      <c r="F25" s="267"/>
      <c r="G25" s="267"/>
      <c r="H25" s="267"/>
      <c r="I25" s="268"/>
      <c r="J25" s="164"/>
      <c r="K25" s="165"/>
      <c r="L25" s="17"/>
      <c r="M25" s="146"/>
      <c r="N25" s="266" t="str">
        <f>B31</f>
        <v>小山Ｖクラブ</v>
      </c>
      <c r="O25" s="267"/>
      <c r="P25" s="267"/>
      <c r="Q25" s="267"/>
      <c r="R25" s="268"/>
      <c r="S25" s="138"/>
      <c r="T25" s="21"/>
      <c r="U25" s="22"/>
      <c r="V25" s="21"/>
      <c r="W25" s="266" t="str">
        <f>B36</f>
        <v>H-C桐生</v>
      </c>
      <c r="X25" s="267"/>
      <c r="Y25" s="267"/>
      <c r="Z25" s="267"/>
      <c r="AA25" s="268"/>
      <c r="AB25" s="138"/>
      <c r="AC25" s="166"/>
      <c r="AD25" s="169" t="s">
        <v>4</v>
      </c>
      <c r="AE25" s="141" t="s">
        <v>5</v>
      </c>
      <c r="AF25" s="139" t="s">
        <v>6</v>
      </c>
      <c r="AG25" s="140" t="s">
        <v>7</v>
      </c>
      <c r="AH25" s="191" t="s">
        <v>8</v>
      </c>
      <c r="AI25" s="192" t="s">
        <v>9</v>
      </c>
      <c r="AJ25" s="139" t="s">
        <v>49</v>
      </c>
      <c r="AK25" s="207" t="s">
        <v>51</v>
      </c>
      <c r="AL25" s="139" t="s">
        <v>10</v>
      </c>
      <c r="AM25" s="192" t="s">
        <v>11</v>
      </c>
      <c r="AN25" s="192" t="s">
        <v>12</v>
      </c>
      <c r="AO25" s="192" t="s">
        <v>13</v>
      </c>
      <c r="AP25" s="139" t="s">
        <v>50</v>
      </c>
      <c r="AQ25" s="210" t="s">
        <v>52</v>
      </c>
      <c r="AR25" s="192" t="s">
        <v>14</v>
      </c>
      <c r="AS25" s="192" t="s">
        <v>15</v>
      </c>
      <c r="AT25" s="193" t="s">
        <v>16</v>
      </c>
      <c r="AU25" s="211" t="s">
        <v>53</v>
      </c>
    </row>
    <row r="26" spans="1:50" ht="14.25" customHeight="1">
      <c r="A26" s="247">
        <f>RANK(AD26,$AD$26:$AD$40,0)</f>
        <v>2</v>
      </c>
      <c r="B26" s="250" t="str">
        <f>'2日目入力'!C12</f>
        <v>緑台</v>
      </c>
      <c r="C26" s="16"/>
      <c r="D26" s="24"/>
      <c r="E26" s="127"/>
      <c r="F26" s="128"/>
      <c r="G26" s="128"/>
      <c r="H26" s="128"/>
      <c r="I26" s="129"/>
      <c r="J26" s="16"/>
      <c r="K26" s="24"/>
      <c r="L26" s="159" t="s">
        <v>45</v>
      </c>
      <c r="M26" s="160" t="s">
        <v>43</v>
      </c>
      <c r="N26" s="47"/>
      <c r="O26" s="25"/>
      <c r="P26" s="25"/>
      <c r="Q26" s="25"/>
      <c r="R26" s="26"/>
      <c r="S26" s="154" t="s">
        <v>44</v>
      </c>
      <c r="T26" s="155" t="s">
        <v>46</v>
      </c>
      <c r="U26" s="159" t="s">
        <v>45</v>
      </c>
      <c r="V26" s="160" t="s">
        <v>43</v>
      </c>
      <c r="W26" s="198"/>
      <c r="X26" s="199"/>
      <c r="Y26" s="199"/>
      <c r="Z26" s="199"/>
      <c r="AA26" s="200"/>
      <c r="AB26" s="154" t="s">
        <v>44</v>
      </c>
      <c r="AC26" s="167" t="s">
        <v>46</v>
      </c>
      <c r="AD26" s="252">
        <f>AK26*100+AQ26*10+AU26</f>
        <v>222</v>
      </c>
      <c r="AE26" s="255">
        <v>2</v>
      </c>
      <c r="AF26" s="244">
        <v>2</v>
      </c>
      <c r="AG26" s="258">
        <v>3</v>
      </c>
      <c r="AH26" s="240">
        <f>L29+U29</f>
        <v>1</v>
      </c>
      <c r="AI26" s="234">
        <f>T29+AC29</f>
        <v>1</v>
      </c>
      <c r="AJ26" s="234">
        <f>AH26-AI26</f>
        <v>0</v>
      </c>
      <c r="AK26" s="242">
        <f>RANK(AJ26,$AJ$26:$AJ$40,1)</f>
        <v>2</v>
      </c>
      <c r="AL26" s="244">
        <v>0</v>
      </c>
      <c r="AM26" s="234">
        <f>M27+V27</f>
        <v>2</v>
      </c>
      <c r="AN26" s="234">
        <f>S27+AB27</f>
        <v>2</v>
      </c>
      <c r="AO26" s="236">
        <f>IFERROR(AM26/AN26,"MAX")</f>
        <v>1</v>
      </c>
      <c r="AP26" s="236">
        <f>AM26-AN26</f>
        <v>0</v>
      </c>
      <c r="AQ26" s="238">
        <f>RANK(AP26,$AP$26:$AP$40,1)</f>
        <v>2</v>
      </c>
      <c r="AR26" s="234">
        <f>L27+U27</f>
        <v>75</v>
      </c>
      <c r="AS26" s="234">
        <f>T27+AC27</f>
        <v>70</v>
      </c>
      <c r="AT26" s="228">
        <f>IFERROR(AR26/AS26,"0")</f>
        <v>1.0714285714285714</v>
      </c>
      <c r="AU26" s="230">
        <f>RANK(AT26,$AT$26:$AT$40,1)</f>
        <v>2</v>
      </c>
      <c r="AW26" s="64" t="s">
        <v>61</v>
      </c>
      <c r="AX26" s="56" t="s">
        <v>62</v>
      </c>
    </row>
    <row r="27" spans="1:50" ht="14.25" customHeight="1">
      <c r="A27" s="248"/>
      <c r="B27" s="251"/>
      <c r="C27" s="16"/>
      <c r="D27" s="16"/>
      <c r="E27" s="130"/>
      <c r="F27" s="131"/>
      <c r="G27" s="131"/>
      <c r="H27" s="131"/>
      <c r="I27" s="132"/>
      <c r="J27" s="16"/>
      <c r="K27" s="16"/>
      <c r="L27" s="149">
        <f>'2日目入力'!H15</f>
        <v>33</v>
      </c>
      <c r="M27" s="150">
        <f>O30</f>
        <v>0</v>
      </c>
      <c r="N27" s="232" t="str">
        <f>IF(O30="","",IF(O30=Q30,"",IF(O30&lt;Q30,"●",IF(O30&gt;Q30,"○"))))</f>
        <v>●</v>
      </c>
      <c r="O27" s="29">
        <f>'2日目入力'!G12</f>
        <v>13</v>
      </c>
      <c r="P27" s="27" t="s">
        <v>42</v>
      </c>
      <c r="Q27" s="30">
        <f>'2日目入力'!K12</f>
        <v>21</v>
      </c>
      <c r="R27" s="233" t="str">
        <f>IF(O30="","",IF(O30=Q30,"",IF(O30&lt;Q30,"○",IF(O30&gt;Q30,"●"))))</f>
        <v>○</v>
      </c>
      <c r="S27" s="151">
        <f>Q30</f>
        <v>2</v>
      </c>
      <c r="T27" s="152">
        <f>'2日目入力'!J15</f>
        <v>43</v>
      </c>
      <c r="U27" s="149">
        <f>'2日目入力'!AF15</f>
        <v>42</v>
      </c>
      <c r="V27" s="150">
        <f>X30</f>
        <v>2</v>
      </c>
      <c r="W27" s="272" t="str">
        <f>IF(X30="","",IF(X30=Z30,"",IF(X30&lt;Z30,"●",IF(X30&gt;Z30,"○"))))</f>
        <v>○</v>
      </c>
      <c r="X27" s="29">
        <f>'2日目入力'!AE12</f>
        <v>21</v>
      </c>
      <c r="Y27" s="27" t="s">
        <v>42</v>
      </c>
      <c r="Z27" s="30">
        <f>'2日目入力'!AI12</f>
        <v>16</v>
      </c>
      <c r="AA27" s="233" t="str">
        <f>IF(X30="","",IF(X30=Z30,"",IF(X30&lt;Z30,"○",IF(X30&gt;Z30,"●"))))</f>
        <v>●</v>
      </c>
      <c r="AB27" s="151">
        <f>Z30</f>
        <v>0</v>
      </c>
      <c r="AC27" s="168">
        <f>'2日目入力'!AH15</f>
        <v>27</v>
      </c>
      <c r="AD27" s="253"/>
      <c r="AE27" s="256"/>
      <c r="AF27" s="245"/>
      <c r="AG27" s="259"/>
      <c r="AH27" s="240"/>
      <c r="AI27" s="234"/>
      <c r="AJ27" s="234"/>
      <c r="AK27" s="242"/>
      <c r="AL27" s="245"/>
      <c r="AM27" s="234"/>
      <c r="AN27" s="234"/>
      <c r="AO27" s="236"/>
      <c r="AP27" s="236"/>
      <c r="AQ27" s="238"/>
      <c r="AR27" s="234"/>
      <c r="AS27" s="234"/>
      <c r="AT27" s="228"/>
      <c r="AU27" s="230"/>
      <c r="AW27" s="64">
        <v>1</v>
      </c>
      <c r="AX27" s="56" t="str">
        <f>VLOOKUP(AW27,A26:B40,2,FALSE)</f>
        <v>小山Ｖクラブ</v>
      </c>
    </row>
    <row r="28" spans="1:50" ht="14.25" customHeight="1">
      <c r="A28" s="248"/>
      <c r="B28" s="251"/>
      <c r="C28" s="125"/>
      <c r="D28" s="16"/>
      <c r="E28" s="130"/>
      <c r="F28" s="131"/>
      <c r="G28" s="131"/>
      <c r="H28" s="131"/>
      <c r="I28" s="132"/>
      <c r="J28" s="125"/>
      <c r="K28" s="16"/>
      <c r="L28" s="163" t="s">
        <v>47</v>
      </c>
      <c r="M28" s="161"/>
      <c r="N28" s="232"/>
      <c r="O28" s="29">
        <f>'2日目入力'!G13</f>
        <v>20</v>
      </c>
      <c r="P28" s="27" t="s">
        <v>42</v>
      </c>
      <c r="Q28" s="30">
        <f>'2日目入力'!K13</f>
        <v>22</v>
      </c>
      <c r="R28" s="233"/>
      <c r="S28" s="156"/>
      <c r="T28" s="158" t="s">
        <v>48</v>
      </c>
      <c r="U28" s="163" t="s">
        <v>47</v>
      </c>
      <c r="V28" s="161"/>
      <c r="W28" s="272"/>
      <c r="X28" s="29">
        <f>'2日目入力'!AE13</f>
        <v>21</v>
      </c>
      <c r="Y28" s="27" t="s">
        <v>42</v>
      </c>
      <c r="Z28" s="30">
        <f>'2日目入力'!AI13</f>
        <v>11</v>
      </c>
      <c r="AA28" s="233"/>
      <c r="AB28" s="156"/>
      <c r="AC28" s="158" t="s">
        <v>48</v>
      </c>
      <c r="AD28" s="253"/>
      <c r="AE28" s="256"/>
      <c r="AF28" s="245"/>
      <c r="AG28" s="259"/>
      <c r="AH28" s="240"/>
      <c r="AI28" s="234"/>
      <c r="AJ28" s="234"/>
      <c r="AK28" s="242"/>
      <c r="AL28" s="245"/>
      <c r="AM28" s="234"/>
      <c r="AN28" s="234"/>
      <c r="AO28" s="236"/>
      <c r="AP28" s="236"/>
      <c r="AQ28" s="238"/>
      <c r="AR28" s="234"/>
      <c r="AS28" s="234"/>
      <c r="AT28" s="228"/>
      <c r="AU28" s="230"/>
      <c r="AW28" s="64">
        <v>2</v>
      </c>
      <c r="AX28" s="56" t="str">
        <f>VLOOKUP(AW28,A26:B40,2,FALSE)</f>
        <v>緑台</v>
      </c>
    </row>
    <row r="29" spans="1:50" ht="14.25" customHeight="1">
      <c r="A29" s="248"/>
      <c r="B29" s="251"/>
      <c r="C29" s="125"/>
      <c r="D29" s="33"/>
      <c r="E29" s="130"/>
      <c r="F29" s="131"/>
      <c r="G29" s="131"/>
      <c r="H29" s="131"/>
      <c r="I29" s="132"/>
      <c r="J29" s="125"/>
      <c r="K29" s="33"/>
      <c r="L29" s="149">
        <f>(COUNTIF(N27,"○"))</f>
        <v>0</v>
      </c>
      <c r="M29" s="161"/>
      <c r="N29" s="232"/>
      <c r="O29" s="29" t="str">
        <f>'2日目入力'!G14</f>
        <v/>
      </c>
      <c r="P29" s="27" t="s">
        <v>42</v>
      </c>
      <c r="Q29" s="30" t="str">
        <f>'2日目入力'!K14</f>
        <v/>
      </c>
      <c r="R29" s="233"/>
      <c r="S29" s="151"/>
      <c r="T29" s="153">
        <f>(COUNTIF(R27,"○"))</f>
        <v>1</v>
      </c>
      <c r="U29" s="149">
        <f>(COUNTIF(W27,"○"))</f>
        <v>1</v>
      </c>
      <c r="V29" s="161"/>
      <c r="W29" s="272"/>
      <c r="X29" s="29" t="str">
        <f>'2日目入力'!AE14</f>
        <v/>
      </c>
      <c r="Y29" s="27" t="s">
        <v>42</v>
      </c>
      <c r="Z29" s="30" t="str">
        <f>'2日目入力'!AI14</f>
        <v/>
      </c>
      <c r="AA29" s="233"/>
      <c r="AB29" s="151"/>
      <c r="AC29" s="153">
        <f>(COUNTIF(AA27,"○"))</f>
        <v>0</v>
      </c>
      <c r="AD29" s="253"/>
      <c r="AE29" s="256"/>
      <c r="AF29" s="245"/>
      <c r="AG29" s="259"/>
      <c r="AH29" s="240"/>
      <c r="AI29" s="234"/>
      <c r="AJ29" s="234"/>
      <c r="AK29" s="242"/>
      <c r="AL29" s="245"/>
      <c r="AM29" s="234"/>
      <c r="AN29" s="234"/>
      <c r="AO29" s="236"/>
      <c r="AP29" s="236"/>
      <c r="AQ29" s="238"/>
      <c r="AR29" s="234"/>
      <c r="AS29" s="234"/>
      <c r="AT29" s="228"/>
      <c r="AU29" s="230"/>
      <c r="AW29" s="64">
        <v>3</v>
      </c>
      <c r="AX29" s="56" t="str">
        <f>VLOOKUP(AW29,A26:B40,2,FALSE)</f>
        <v>H-C桐生</v>
      </c>
    </row>
    <row r="30" spans="1:50" ht="18.75" customHeight="1">
      <c r="A30" s="262"/>
      <c r="B30" s="32" t="str">
        <f>'2日目入力'!B12</f>
        <v>（神奈川）</v>
      </c>
      <c r="C30" s="125"/>
      <c r="D30" s="33"/>
      <c r="E30" s="133"/>
      <c r="F30" s="134"/>
      <c r="G30" s="134"/>
      <c r="H30" s="134"/>
      <c r="I30" s="135"/>
      <c r="J30" s="125"/>
      <c r="K30" s="33"/>
      <c r="L30" s="162"/>
      <c r="M30" s="147"/>
      <c r="N30" s="126"/>
      <c r="O30" s="34">
        <f>'2日目入力'!E13</f>
        <v>0</v>
      </c>
      <c r="P30" s="34" t="s">
        <v>2</v>
      </c>
      <c r="Q30" s="34">
        <f>'2日目入力'!M13</f>
        <v>2</v>
      </c>
      <c r="R30" s="35"/>
      <c r="S30" s="179"/>
      <c r="T30" s="157"/>
      <c r="U30" s="162"/>
      <c r="V30" s="147"/>
      <c r="W30" s="201"/>
      <c r="X30" s="34">
        <f>'2日目入力'!AC13</f>
        <v>2</v>
      </c>
      <c r="Y30" s="34" t="s">
        <v>2</v>
      </c>
      <c r="Z30" s="34">
        <f>'2日目入力'!AK13</f>
        <v>0</v>
      </c>
      <c r="AA30" s="35"/>
      <c r="AB30" s="148"/>
      <c r="AC30" s="157"/>
      <c r="AD30" s="263"/>
      <c r="AE30" s="264"/>
      <c r="AF30" s="261"/>
      <c r="AG30" s="265"/>
      <c r="AH30" s="240"/>
      <c r="AI30" s="234"/>
      <c r="AJ30" s="234"/>
      <c r="AK30" s="242"/>
      <c r="AL30" s="261"/>
      <c r="AM30" s="234"/>
      <c r="AN30" s="234"/>
      <c r="AO30" s="236"/>
      <c r="AP30" s="236"/>
      <c r="AQ30" s="238"/>
      <c r="AR30" s="234"/>
      <c r="AS30" s="234"/>
      <c r="AT30" s="228"/>
      <c r="AU30" s="230"/>
    </row>
    <row r="31" spans="1:50" ht="18.75" customHeight="1">
      <c r="A31" s="247">
        <f t="shared" ref="A31" si="12">RANK(AD31,$AD$26:$AD$40,0)</f>
        <v>1</v>
      </c>
      <c r="B31" s="250" t="str">
        <f>'2日目入力'!C13</f>
        <v>小山Ｖクラブ</v>
      </c>
      <c r="C31" s="159" t="s">
        <v>45</v>
      </c>
      <c r="D31" s="160" t="s">
        <v>43</v>
      </c>
      <c r="E31" s="198"/>
      <c r="F31" s="199"/>
      <c r="G31" s="199"/>
      <c r="H31" s="199"/>
      <c r="I31" s="200"/>
      <c r="J31" s="154" t="s">
        <v>44</v>
      </c>
      <c r="K31" s="155" t="s">
        <v>46</v>
      </c>
      <c r="L31" s="14"/>
      <c r="M31" s="14"/>
      <c r="N31" s="142"/>
      <c r="O31" s="128"/>
      <c r="P31" s="128"/>
      <c r="Q31" s="128"/>
      <c r="R31" s="129"/>
      <c r="S31" s="180"/>
      <c r="T31" s="186"/>
      <c r="U31" s="159" t="s">
        <v>45</v>
      </c>
      <c r="V31" s="160" t="s">
        <v>43</v>
      </c>
      <c r="W31" s="198"/>
      <c r="X31" s="199"/>
      <c r="Y31" s="199"/>
      <c r="Z31" s="199"/>
      <c r="AA31" s="200"/>
      <c r="AB31" s="154" t="s">
        <v>44</v>
      </c>
      <c r="AC31" s="167" t="s">
        <v>46</v>
      </c>
      <c r="AD31" s="252">
        <f>AK31*100+AQ31*10+AU31</f>
        <v>333</v>
      </c>
      <c r="AE31" s="255">
        <v>2</v>
      </c>
      <c r="AF31" s="244">
        <v>3</v>
      </c>
      <c r="AG31" s="258">
        <v>2</v>
      </c>
      <c r="AH31" s="240">
        <f>C34+U34</f>
        <v>2</v>
      </c>
      <c r="AI31" s="234">
        <f>K34+AC34</f>
        <v>0</v>
      </c>
      <c r="AJ31" s="234">
        <f>AH31-AI31</f>
        <v>2</v>
      </c>
      <c r="AK31" s="242">
        <f t="shared" ref="AK31" si="13">RANK(AJ31,$AJ$26:$AJ$40,1)</f>
        <v>3</v>
      </c>
      <c r="AL31" s="244">
        <v>0</v>
      </c>
      <c r="AM31" s="234">
        <f>D32+V32</f>
        <v>4</v>
      </c>
      <c r="AN31" s="234">
        <f>J32+AB32</f>
        <v>1</v>
      </c>
      <c r="AO31" s="236">
        <f t="shared" ref="AO31" si="14">IFERROR(AM31/AN31,"MAX")</f>
        <v>4</v>
      </c>
      <c r="AP31" s="236">
        <f t="shared" ref="AP31" si="15">AM31-AN31</f>
        <v>3</v>
      </c>
      <c r="AQ31" s="238">
        <f>RANK(AP31,$AP$26:$AP$40,1)</f>
        <v>3</v>
      </c>
      <c r="AR31" s="234">
        <f>C32+U32</f>
        <v>99</v>
      </c>
      <c r="AS31" s="234">
        <f>K32+AC32</f>
        <v>82</v>
      </c>
      <c r="AT31" s="228">
        <f t="shared" ref="AT31" si="16">IFERROR(AR31/AS31,"0")</f>
        <v>1.2073170731707317</v>
      </c>
      <c r="AU31" s="230">
        <f>RANK(AT31,$AT$26:$AT$40,1)</f>
        <v>3</v>
      </c>
    </row>
    <row r="32" spans="1:50" ht="14.25" customHeight="1">
      <c r="A32" s="248"/>
      <c r="B32" s="251"/>
      <c r="C32" s="149">
        <f>T27</f>
        <v>43</v>
      </c>
      <c r="D32" s="150">
        <f>F35</f>
        <v>2</v>
      </c>
      <c r="E32" s="272" t="str">
        <f>IF(F35="","",IF(F35=H35,"",IF(F35&lt;H35,"●",IF(F35&gt;H35,"○"))))</f>
        <v>○</v>
      </c>
      <c r="F32" s="29">
        <f>'2日目入力'!K12</f>
        <v>21</v>
      </c>
      <c r="G32" s="27" t="s">
        <v>42</v>
      </c>
      <c r="H32" s="30">
        <f>'2日目入力'!G12</f>
        <v>13</v>
      </c>
      <c r="I32" s="233" t="str">
        <f>IF(F35="","",IF(F35=H35,"",IF(F35&lt;H35,"○",IF(F35&gt;H35,"●"))))</f>
        <v>●</v>
      </c>
      <c r="J32" s="151">
        <f>H35</f>
        <v>0</v>
      </c>
      <c r="K32" s="152">
        <f>L27</f>
        <v>33</v>
      </c>
      <c r="L32" s="15"/>
      <c r="M32" s="15"/>
      <c r="N32" s="130"/>
      <c r="O32" s="131"/>
      <c r="P32" s="131"/>
      <c r="Q32" s="131"/>
      <c r="R32" s="132"/>
      <c r="S32" s="125"/>
      <c r="T32" s="187"/>
      <c r="U32" s="149">
        <f>'2日目入力'!T15</f>
        <v>56</v>
      </c>
      <c r="V32" s="150">
        <f>X35</f>
        <v>2</v>
      </c>
      <c r="W32" s="272" t="str">
        <f>IF(X35="","",IF(X35=Z35,"",IF(X35&lt;Z35,"●",IF(X35&gt;Z35,"○"))))</f>
        <v>○</v>
      </c>
      <c r="X32" s="29">
        <f>'2日目入力'!S12</f>
        <v>21</v>
      </c>
      <c r="Y32" s="27" t="s">
        <v>42</v>
      </c>
      <c r="Z32" s="30">
        <f>'2日目入力'!W12</f>
        <v>14</v>
      </c>
      <c r="AA32" s="233" t="str">
        <f>IF(X35="","",IF(X35=Z35,"",IF(X35&lt;Z35,"○",IF(X35&gt;Z35,"●"))))</f>
        <v>●</v>
      </c>
      <c r="AB32" s="151">
        <f>Z35</f>
        <v>1</v>
      </c>
      <c r="AC32" s="168">
        <f>'2日目入力'!V15</f>
        <v>49</v>
      </c>
      <c r="AD32" s="253"/>
      <c r="AE32" s="256"/>
      <c r="AF32" s="245"/>
      <c r="AG32" s="259"/>
      <c r="AH32" s="240"/>
      <c r="AI32" s="234"/>
      <c r="AJ32" s="234"/>
      <c r="AK32" s="242"/>
      <c r="AL32" s="245"/>
      <c r="AM32" s="234"/>
      <c r="AN32" s="234"/>
      <c r="AO32" s="236"/>
      <c r="AP32" s="236"/>
      <c r="AQ32" s="238"/>
      <c r="AR32" s="234"/>
      <c r="AS32" s="234"/>
      <c r="AT32" s="228"/>
      <c r="AU32" s="230"/>
    </row>
    <row r="33" spans="1:50" ht="14.25" customHeight="1">
      <c r="A33" s="248"/>
      <c r="B33" s="251"/>
      <c r="C33" s="163" t="s">
        <v>47</v>
      </c>
      <c r="D33" s="161"/>
      <c r="E33" s="272"/>
      <c r="F33" s="29">
        <f>'2日目入力'!K13</f>
        <v>22</v>
      </c>
      <c r="G33" s="27" t="s">
        <v>42</v>
      </c>
      <c r="H33" s="30">
        <f>'2日目入力'!G13</f>
        <v>20</v>
      </c>
      <c r="I33" s="233"/>
      <c r="J33" s="156"/>
      <c r="K33" s="170" t="s">
        <v>48</v>
      </c>
      <c r="L33" s="15"/>
      <c r="M33" s="15"/>
      <c r="N33" s="130"/>
      <c r="O33" s="131"/>
      <c r="P33" s="131"/>
      <c r="Q33" s="131"/>
      <c r="R33" s="132"/>
      <c r="S33" s="125"/>
      <c r="T33" s="187"/>
      <c r="U33" s="163" t="s">
        <v>47</v>
      </c>
      <c r="V33" s="161"/>
      <c r="W33" s="272"/>
      <c r="X33" s="29">
        <f>'2日目入力'!S13</f>
        <v>20</v>
      </c>
      <c r="Y33" s="27" t="s">
        <v>42</v>
      </c>
      <c r="Z33" s="30">
        <f>'2日目入力'!W13</f>
        <v>22</v>
      </c>
      <c r="AA33" s="233"/>
      <c r="AB33" s="156"/>
      <c r="AC33" s="158" t="s">
        <v>48</v>
      </c>
      <c r="AD33" s="253"/>
      <c r="AE33" s="256"/>
      <c r="AF33" s="245"/>
      <c r="AG33" s="259"/>
      <c r="AH33" s="240"/>
      <c r="AI33" s="234"/>
      <c r="AJ33" s="234"/>
      <c r="AK33" s="242"/>
      <c r="AL33" s="245"/>
      <c r="AM33" s="234"/>
      <c r="AN33" s="234"/>
      <c r="AO33" s="236"/>
      <c r="AP33" s="236"/>
      <c r="AQ33" s="238"/>
      <c r="AR33" s="234"/>
      <c r="AS33" s="234"/>
      <c r="AT33" s="228"/>
      <c r="AU33" s="230"/>
    </row>
    <row r="34" spans="1:50" ht="14.25" customHeight="1">
      <c r="A34" s="248"/>
      <c r="B34" s="251"/>
      <c r="C34" s="149">
        <f>(COUNTIF(E32,"○"))</f>
        <v>1</v>
      </c>
      <c r="D34" s="161"/>
      <c r="E34" s="272"/>
      <c r="F34" s="29" t="str">
        <f>'2日目入力'!K14</f>
        <v/>
      </c>
      <c r="G34" s="27" t="s">
        <v>42</v>
      </c>
      <c r="H34" s="30" t="str">
        <f>'2日目入力'!G14</f>
        <v/>
      </c>
      <c r="I34" s="233"/>
      <c r="J34" s="151"/>
      <c r="K34" s="171">
        <f>(COUNTIF(I32,"○"))</f>
        <v>0</v>
      </c>
      <c r="L34" s="15"/>
      <c r="M34" s="15"/>
      <c r="N34" s="130"/>
      <c r="O34" s="131"/>
      <c r="P34" s="131"/>
      <c r="Q34" s="131"/>
      <c r="R34" s="132"/>
      <c r="S34" s="125"/>
      <c r="T34" s="188"/>
      <c r="U34" s="149">
        <f>(COUNTIF(W32,"○"))</f>
        <v>1</v>
      </c>
      <c r="V34" s="161"/>
      <c r="W34" s="272"/>
      <c r="X34" s="29" t="str">
        <f>'2日目入力'!S14</f>
        <v>15</v>
      </c>
      <c r="Y34" s="27" t="s">
        <v>42</v>
      </c>
      <c r="Z34" s="30" t="str">
        <f>'2日目入力'!W14</f>
        <v>13</v>
      </c>
      <c r="AA34" s="233"/>
      <c r="AB34" s="151"/>
      <c r="AC34" s="153">
        <f>(COUNTIF(AA32,"○"))</f>
        <v>0</v>
      </c>
      <c r="AD34" s="253"/>
      <c r="AE34" s="256"/>
      <c r="AF34" s="245"/>
      <c r="AG34" s="259"/>
      <c r="AH34" s="240"/>
      <c r="AI34" s="234"/>
      <c r="AJ34" s="234"/>
      <c r="AK34" s="242"/>
      <c r="AL34" s="245"/>
      <c r="AM34" s="234"/>
      <c r="AN34" s="234"/>
      <c r="AO34" s="236"/>
      <c r="AP34" s="236"/>
      <c r="AQ34" s="238"/>
      <c r="AR34" s="234"/>
      <c r="AS34" s="234"/>
      <c r="AT34" s="228"/>
      <c r="AU34" s="230"/>
    </row>
    <row r="35" spans="1:50" ht="18.75" customHeight="1">
      <c r="A35" s="262"/>
      <c r="B35" s="32" t="str">
        <f>'2日目入力'!B13</f>
        <v>（栃木）</v>
      </c>
      <c r="C35" s="162"/>
      <c r="D35" s="147"/>
      <c r="E35" s="201"/>
      <c r="F35" s="34">
        <f>'2日目入力'!M13</f>
        <v>2</v>
      </c>
      <c r="G35" s="34" t="s">
        <v>2</v>
      </c>
      <c r="H35" s="34">
        <f>'2日目入力'!E13</f>
        <v>0</v>
      </c>
      <c r="I35" s="35"/>
      <c r="J35" s="148"/>
      <c r="K35" s="172"/>
      <c r="L35" s="15"/>
      <c r="M35" s="15"/>
      <c r="N35" s="133"/>
      <c r="O35" s="134"/>
      <c r="P35" s="134"/>
      <c r="Q35" s="134"/>
      <c r="R35" s="135"/>
      <c r="S35" s="189"/>
      <c r="T35" s="190"/>
      <c r="U35" s="162"/>
      <c r="V35" s="147"/>
      <c r="W35" s="201"/>
      <c r="X35" s="34">
        <f>'2日目入力'!Q13</f>
        <v>2</v>
      </c>
      <c r="Y35" s="34" t="s">
        <v>2</v>
      </c>
      <c r="Z35" s="34">
        <f>'2日目入力'!Y13</f>
        <v>1</v>
      </c>
      <c r="AA35" s="35"/>
      <c r="AB35" s="179"/>
      <c r="AC35" s="157"/>
      <c r="AD35" s="263"/>
      <c r="AE35" s="264"/>
      <c r="AF35" s="261"/>
      <c r="AG35" s="265"/>
      <c r="AH35" s="240"/>
      <c r="AI35" s="234"/>
      <c r="AJ35" s="234"/>
      <c r="AK35" s="242"/>
      <c r="AL35" s="261"/>
      <c r="AM35" s="234"/>
      <c r="AN35" s="234"/>
      <c r="AO35" s="236"/>
      <c r="AP35" s="236"/>
      <c r="AQ35" s="238"/>
      <c r="AR35" s="234"/>
      <c r="AS35" s="234"/>
      <c r="AT35" s="228"/>
      <c r="AU35" s="230"/>
    </row>
    <row r="36" spans="1:50" ht="18.75" customHeight="1">
      <c r="A36" s="247">
        <f t="shared" ref="A36" si="17">RANK(AD36,$AD$26:$AD$40,0)</f>
        <v>3</v>
      </c>
      <c r="B36" s="250" t="str">
        <f>'2日目入力'!C14</f>
        <v>H-C桐生</v>
      </c>
      <c r="C36" s="159" t="s">
        <v>45</v>
      </c>
      <c r="D36" s="160" t="s">
        <v>43</v>
      </c>
      <c r="E36" s="198"/>
      <c r="F36" s="199"/>
      <c r="G36" s="199"/>
      <c r="H36" s="199"/>
      <c r="I36" s="200"/>
      <c r="J36" s="154" t="s">
        <v>44</v>
      </c>
      <c r="K36" s="155" t="s">
        <v>46</v>
      </c>
      <c r="L36" s="159" t="s">
        <v>45</v>
      </c>
      <c r="M36" s="160" t="s">
        <v>43</v>
      </c>
      <c r="N36" s="198"/>
      <c r="O36" s="199"/>
      <c r="P36" s="199"/>
      <c r="Q36" s="199"/>
      <c r="R36" s="200"/>
      <c r="S36" s="154" t="s">
        <v>44</v>
      </c>
      <c r="T36" s="155" t="s">
        <v>46</v>
      </c>
      <c r="U36" s="14"/>
      <c r="V36" s="18"/>
      <c r="W36" s="142"/>
      <c r="X36" s="128"/>
      <c r="Y36" s="128"/>
      <c r="Z36" s="128"/>
      <c r="AA36" s="129"/>
      <c r="AB36" s="180"/>
      <c r="AC36" s="181"/>
      <c r="AD36" s="252">
        <f t="shared" ref="AD36" si="18">AK36*100+AQ36*10+AU36</f>
        <v>111</v>
      </c>
      <c r="AE36" s="255">
        <v>2</v>
      </c>
      <c r="AF36" s="244">
        <v>4</v>
      </c>
      <c r="AG36" s="258">
        <v>1</v>
      </c>
      <c r="AH36" s="240">
        <f>C39+L39</f>
        <v>0</v>
      </c>
      <c r="AI36" s="234">
        <f>K39+T39</f>
        <v>2</v>
      </c>
      <c r="AJ36" s="234">
        <f>AH36-AI36</f>
        <v>-2</v>
      </c>
      <c r="AK36" s="242">
        <f t="shared" ref="AK36" si="19">RANK(AJ36,$AJ$26:$AJ$40,1)</f>
        <v>1</v>
      </c>
      <c r="AL36" s="244">
        <v>0</v>
      </c>
      <c r="AM36" s="234">
        <f>D37+M37</f>
        <v>1</v>
      </c>
      <c r="AN36" s="234">
        <f>J37+S37</f>
        <v>4</v>
      </c>
      <c r="AO36" s="236">
        <f t="shared" ref="AO36" si="20">IFERROR(AM36/AN36,"MAX")</f>
        <v>0.25</v>
      </c>
      <c r="AP36" s="236">
        <f t="shared" ref="AP36" si="21">AM36-AN36</f>
        <v>-3</v>
      </c>
      <c r="AQ36" s="238">
        <f>RANK(AP36,$AP$26:$AP$40,1)</f>
        <v>1</v>
      </c>
      <c r="AR36" s="234">
        <f>C37+L37</f>
        <v>76</v>
      </c>
      <c r="AS36" s="234">
        <f>K37+T37</f>
        <v>98</v>
      </c>
      <c r="AT36" s="228">
        <f t="shared" ref="AT36" si="22">IFERROR(AR36/AS36,"0")</f>
        <v>0.77551020408163263</v>
      </c>
      <c r="AU36" s="273">
        <f>RANK(AT36,$AT$26:$AT$40,1)</f>
        <v>1</v>
      </c>
    </row>
    <row r="37" spans="1:50" ht="14.25" customHeight="1">
      <c r="A37" s="248"/>
      <c r="B37" s="251"/>
      <c r="C37" s="149">
        <f>AC27</f>
        <v>27</v>
      </c>
      <c r="D37" s="150">
        <f>F40</f>
        <v>0</v>
      </c>
      <c r="E37" s="272" t="str">
        <f>IF(F40="","",IF(F40=H40,"",IF(F40&lt;H40,"●",IF(F40&gt;H40,"○"))))</f>
        <v>●</v>
      </c>
      <c r="F37" s="29">
        <f>'2日目入力'!AI12</f>
        <v>16</v>
      </c>
      <c r="G37" s="27" t="s">
        <v>42</v>
      </c>
      <c r="H37" s="30">
        <f>'2日目入力'!AE12</f>
        <v>21</v>
      </c>
      <c r="I37" s="233" t="str">
        <f>IF(F40="","",IF(F40=H40,"",IF(F40&lt;H40,"○",IF(F40&gt;H40,"●"))))</f>
        <v>○</v>
      </c>
      <c r="J37" s="151">
        <f>H40</f>
        <v>2</v>
      </c>
      <c r="K37" s="152">
        <f>U27</f>
        <v>42</v>
      </c>
      <c r="L37" s="149">
        <f>AC32</f>
        <v>49</v>
      </c>
      <c r="M37" s="150">
        <f>O40</f>
        <v>1</v>
      </c>
      <c r="N37" s="272" t="str">
        <f>IF(O40="","",IF(O40=Q40,"",IF(O40&lt;Q40,"●",IF(O40&gt;Q40,"○"))))</f>
        <v>●</v>
      </c>
      <c r="O37" s="29">
        <f>'2日目入力'!W12</f>
        <v>14</v>
      </c>
      <c r="P37" s="27" t="s">
        <v>42</v>
      </c>
      <c r="Q37" s="30">
        <f>'2日目入力'!S12</f>
        <v>21</v>
      </c>
      <c r="R37" s="233" t="str">
        <f>IF(O40="","",IF(O40=Q40,"",IF(O40&lt;Q40,"○",IF(O40&gt;Q40,"●"))))</f>
        <v>○</v>
      </c>
      <c r="S37" s="151">
        <f>Q40</f>
        <v>2</v>
      </c>
      <c r="T37" s="152">
        <f>U32</f>
        <v>56</v>
      </c>
      <c r="U37" s="15"/>
      <c r="V37" s="15"/>
      <c r="W37" s="130"/>
      <c r="X37" s="131"/>
      <c r="Y37" s="131"/>
      <c r="Z37" s="131"/>
      <c r="AA37" s="132"/>
      <c r="AB37" s="125"/>
      <c r="AC37" s="182"/>
      <c r="AD37" s="253"/>
      <c r="AE37" s="256"/>
      <c r="AF37" s="245"/>
      <c r="AG37" s="259"/>
      <c r="AH37" s="240"/>
      <c r="AI37" s="234"/>
      <c r="AJ37" s="234"/>
      <c r="AK37" s="242"/>
      <c r="AL37" s="245"/>
      <c r="AM37" s="234"/>
      <c r="AN37" s="234"/>
      <c r="AO37" s="236"/>
      <c r="AP37" s="236"/>
      <c r="AQ37" s="238"/>
      <c r="AR37" s="234"/>
      <c r="AS37" s="234"/>
      <c r="AT37" s="228"/>
      <c r="AU37" s="273"/>
    </row>
    <row r="38" spans="1:50" ht="14.25" customHeight="1">
      <c r="A38" s="248"/>
      <c r="B38" s="251"/>
      <c r="C38" s="163" t="s">
        <v>47</v>
      </c>
      <c r="D38" s="161"/>
      <c r="E38" s="272"/>
      <c r="F38" s="29">
        <f>'2日目入力'!AI13</f>
        <v>11</v>
      </c>
      <c r="G38" s="27" t="s">
        <v>42</v>
      </c>
      <c r="H38" s="30">
        <f>'2日目入力'!AE13</f>
        <v>21</v>
      </c>
      <c r="I38" s="233"/>
      <c r="J38" s="156"/>
      <c r="K38" s="158" t="s">
        <v>48</v>
      </c>
      <c r="L38" s="163" t="s">
        <v>47</v>
      </c>
      <c r="M38" s="173"/>
      <c r="N38" s="272"/>
      <c r="O38" s="29">
        <f>'2日目入力'!W13</f>
        <v>22</v>
      </c>
      <c r="P38" s="27" t="s">
        <v>42</v>
      </c>
      <c r="Q38" s="30">
        <f>'2日目入力'!S13</f>
        <v>20</v>
      </c>
      <c r="R38" s="233"/>
      <c r="S38" s="156"/>
      <c r="T38" s="170" t="s">
        <v>48</v>
      </c>
      <c r="U38" s="15"/>
      <c r="V38" s="15"/>
      <c r="W38" s="130"/>
      <c r="X38" s="131"/>
      <c r="Y38" s="131"/>
      <c r="Z38" s="131"/>
      <c r="AA38" s="132"/>
      <c r="AB38" s="125"/>
      <c r="AC38" s="182"/>
      <c r="AD38" s="253"/>
      <c r="AE38" s="256"/>
      <c r="AF38" s="245"/>
      <c r="AG38" s="259"/>
      <c r="AH38" s="240"/>
      <c r="AI38" s="234"/>
      <c r="AJ38" s="234"/>
      <c r="AK38" s="242"/>
      <c r="AL38" s="245"/>
      <c r="AM38" s="234"/>
      <c r="AN38" s="234"/>
      <c r="AO38" s="236"/>
      <c r="AP38" s="236"/>
      <c r="AQ38" s="238"/>
      <c r="AR38" s="234"/>
      <c r="AS38" s="234"/>
      <c r="AT38" s="228"/>
      <c r="AU38" s="273"/>
    </row>
    <row r="39" spans="1:50" ht="14.25" customHeight="1">
      <c r="A39" s="248"/>
      <c r="B39" s="251"/>
      <c r="C39" s="149">
        <f>(COUNTIF(E37,"○"))</f>
        <v>0</v>
      </c>
      <c r="D39" s="161"/>
      <c r="E39" s="272"/>
      <c r="F39" s="29" t="str">
        <f>'2日目入力'!AI14</f>
        <v/>
      </c>
      <c r="G39" s="27" t="s">
        <v>42</v>
      </c>
      <c r="H39" s="30" t="str">
        <f>'2日目入力'!AE14</f>
        <v/>
      </c>
      <c r="I39" s="233"/>
      <c r="J39" s="151"/>
      <c r="K39" s="153">
        <f>(COUNTIF(I37,"○"))</f>
        <v>1</v>
      </c>
      <c r="L39" s="149">
        <f>(COUNTIF(N37,"○"))</f>
        <v>0</v>
      </c>
      <c r="M39" s="173"/>
      <c r="N39" s="272"/>
      <c r="O39" s="29" t="str">
        <f>'2日目入力'!W14</f>
        <v>13</v>
      </c>
      <c r="P39" s="27" t="s">
        <v>42</v>
      </c>
      <c r="Q39" s="30" t="str">
        <f>'2日目入力'!S14</f>
        <v>15</v>
      </c>
      <c r="R39" s="233"/>
      <c r="S39" s="151"/>
      <c r="T39" s="171">
        <f>(COUNTIF(R37,"○"))</f>
        <v>1</v>
      </c>
      <c r="U39" s="15"/>
      <c r="V39" s="15"/>
      <c r="W39" s="130"/>
      <c r="X39" s="131"/>
      <c r="Y39" s="131"/>
      <c r="Z39" s="131"/>
      <c r="AA39" s="132"/>
      <c r="AB39" s="125"/>
      <c r="AC39" s="183"/>
      <c r="AD39" s="253"/>
      <c r="AE39" s="256"/>
      <c r="AF39" s="245"/>
      <c r="AG39" s="259"/>
      <c r="AH39" s="240"/>
      <c r="AI39" s="234"/>
      <c r="AJ39" s="234"/>
      <c r="AK39" s="242"/>
      <c r="AL39" s="245"/>
      <c r="AM39" s="234"/>
      <c r="AN39" s="234"/>
      <c r="AO39" s="236"/>
      <c r="AP39" s="236"/>
      <c r="AQ39" s="238"/>
      <c r="AR39" s="234"/>
      <c r="AS39" s="234"/>
      <c r="AT39" s="228"/>
      <c r="AU39" s="273"/>
    </row>
    <row r="40" spans="1:50" ht="19.5" customHeight="1" thickBot="1">
      <c r="A40" s="249"/>
      <c r="B40" s="36" t="str">
        <f>'2日目入力'!B14</f>
        <v>（群馬B）</v>
      </c>
      <c r="C40" s="174"/>
      <c r="D40" s="175"/>
      <c r="E40" s="202"/>
      <c r="F40" s="37">
        <f>'2日目入力'!AK13</f>
        <v>0</v>
      </c>
      <c r="G40" s="37" t="s">
        <v>2</v>
      </c>
      <c r="H40" s="37">
        <f>'2日目入力'!AC13</f>
        <v>2</v>
      </c>
      <c r="I40" s="38"/>
      <c r="J40" s="176"/>
      <c r="K40" s="177"/>
      <c r="L40" s="174"/>
      <c r="M40" s="175"/>
      <c r="N40" s="202"/>
      <c r="O40" s="37">
        <f>'2日目入力'!Y13</f>
        <v>1</v>
      </c>
      <c r="P40" s="37" t="s">
        <v>2</v>
      </c>
      <c r="Q40" s="37">
        <f>'2日目入力'!Q13</f>
        <v>2</v>
      </c>
      <c r="R40" s="38"/>
      <c r="S40" s="176"/>
      <c r="T40" s="178"/>
      <c r="U40" s="20"/>
      <c r="V40" s="20"/>
      <c r="W40" s="143"/>
      <c r="X40" s="144"/>
      <c r="Y40" s="144"/>
      <c r="Z40" s="144"/>
      <c r="AA40" s="145"/>
      <c r="AB40" s="184"/>
      <c r="AC40" s="185"/>
      <c r="AD40" s="254"/>
      <c r="AE40" s="257"/>
      <c r="AF40" s="246"/>
      <c r="AG40" s="260"/>
      <c r="AH40" s="241"/>
      <c r="AI40" s="235"/>
      <c r="AJ40" s="235"/>
      <c r="AK40" s="243"/>
      <c r="AL40" s="246"/>
      <c r="AM40" s="235"/>
      <c r="AN40" s="235"/>
      <c r="AO40" s="237"/>
      <c r="AP40" s="237"/>
      <c r="AQ40" s="239"/>
      <c r="AR40" s="235"/>
      <c r="AS40" s="235"/>
      <c r="AT40" s="229"/>
      <c r="AU40" s="274"/>
    </row>
    <row r="41" spans="1:50" ht="42">
      <c r="A41" s="46"/>
      <c r="B41" s="40"/>
      <c r="C41" s="15"/>
      <c r="D41" s="33"/>
      <c r="E41" s="34"/>
      <c r="F41" s="34"/>
      <c r="G41" s="34"/>
      <c r="H41" s="34"/>
      <c r="I41" s="34"/>
      <c r="J41" s="19"/>
      <c r="K41" s="19"/>
      <c r="L41" s="15"/>
      <c r="M41" s="19"/>
      <c r="N41" s="41"/>
      <c r="O41" s="34"/>
      <c r="P41" s="34"/>
      <c r="Q41" s="34"/>
      <c r="R41" s="27"/>
      <c r="S41" s="15"/>
      <c r="T41" s="15"/>
      <c r="U41" s="15"/>
      <c r="V41" s="15"/>
      <c r="W41" s="48"/>
      <c r="X41" s="48"/>
      <c r="Y41" s="48"/>
      <c r="Z41" s="48"/>
      <c r="AA41" s="48"/>
      <c r="AB41" s="48"/>
      <c r="AC41" s="15"/>
      <c r="AD41" s="15"/>
      <c r="AE41" s="27"/>
      <c r="AF41" s="27"/>
      <c r="AG41" s="15"/>
      <c r="AH41" s="27"/>
      <c r="AI41" s="27"/>
      <c r="AJ41" s="27"/>
      <c r="AK41" s="205"/>
      <c r="AL41" s="27"/>
      <c r="AM41" s="27"/>
      <c r="AN41" s="27"/>
      <c r="AO41" s="195"/>
      <c r="AP41" s="42"/>
      <c r="AQ41" s="209"/>
      <c r="AR41" s="27"/>
      <c r="AS41" s="27"/>
      <c r="AT41" s="31"/>
      <c r="AU41" s="205"/>
    </row>
    <row r="42" spans="1:50" ht="42">
      <c r="A42" s="46"/>
      <c r="B42" s="40"/>
      <c r="C42" s="15"/>
      <c r="D42" s="33"/>
      <c r="E42" s="34"/>
      <c r="F42" s="34"/>
      <c r="G42" s="34"/>
      <c r="H42" s="34"/>
      <c r="I42" s="34"/>
      <c r="J42" s="19"/>
      <c r="K42" s="19"/>
      <c r="L42" s="15"/>
      <c r="M42" s="19"/>
      <c r="N42" s="41"/>
      <c r="O42" s="34"/>
      <c r="P42" s="34"/>
      <c r="Q42" s="34"/>
      <c r="R42" s="27"/>
      <c r="S42" s="15"/>
      <c r="T42" s="15"/>
      <c r="U42" s="15"/>
      <c r="V42" s="15"/>
      <c r="W42" s="48"/>
      <c r="X42" s="48"/>
      <c r="Y42" s="48"/>
      <c r="Z42" s="48"/>
      <c r="AA42" s="48"/>
      <c r="AB42" s="48"/>
      <c r="AC42" s="15"/>
      <c r="AD42" s="15"/>
      <c r="AE42" s="27"/>
      <c r="AF42" s="27"/>
      <c r="AG42" s="15"/>
      <c r="AH42" s="27"/>
      <c r="AI42" s="27"/>
      <c r="AJ42" s="27"/>
      <c r="AK42" s="205"/>
      <c r="AL42" s="27"/>
      <c r="AM42" s="27"/>
      <c r="AN42" s="27"/>
      <c r="AO42" s="195"/>
      <c r="AP42" s="42"/>
      <c r="AQ42" s="209"/>
      <c r="AR42" s="27"/>
      <c r="AS42" s="27"/>
      <c r="AT42" s="31"/>
      <c r="AU42" s="205"/>
    </row>
    <row r="43" spans="1:50" ht="31.5" thickBot="1">
      <c r="A43" s="197" t="s">
        <v>112</v>
      </c>
      <c r="B43" s="43"/>
      <c r="C43" s="44"/>
      <c r="D43" s="44"/>
      <c r="E43" s="43"/>
      <c r="F43" s="43"/>
      <c r="G43" s="43"/>
      <c r="H43" s="43"/>
      <c r="I43" s="43"/>
      <c r="J43" s="44"/>
      <c r="K43" s="44"/>
      <c r="L43" s="44"/>
      <c r="M43" s="44"/>
      <c r="N43" s="43"/>
      <c r="O43" s="43"/>
      <c r="P43" s="43"/>
      <c r="Q43" s="43"/>
      <c r="R43" s="43"/>
      <c r="S43" s="44"/>
      <c r="T43" s="44"/>
      <c r="U43" s="44"/>
      <c r="V43" s="44"/>
      <c r="W43" s="43"/>
      <c r="X43" s="43"/>
      <c r="Y43" s="43"/>
      <c r="Z43" s="43"/>
      <c r="AA43" s="43"/>
      <c r="AB43" s="44"/>
      <c r="AC43" s="44"/>
      <c r="AD43" s="44"/>
      <c r="AE43" s="43"/>
      <c r="AF43" s="43"/>
      <c r="AG43" s="44"/>
      <c r="AH43" s="43"/>
      <c r="AI43" s="43"/>
      <c r="AJ43" s="43"/>
      <c r="AK43" s="206"/>
      <c r="AL43" s="43"/>
      <c r="AM43" s="43"/>
      <c r="AN43" s="43"/>
      <c r="AO43" s="194"/>
      <c r="AP43" s="44"/>
      <c r="AQ43" s="206"/>
      <c r="AR43" s="43"/>
      <c r="AS43" s="43"/>
      <c r="AT43" s="43"/>
      <c r="AU43" s="206"/>
    </row>
    <row r="44" spans="1:50" ht="17.25">
      <c r="A44" s="45" t="s">
        <v>3</v>
      </c>
      <c r="B44" s="23" t="s">
        <v>0</v>
      </c>
      <c r="C44" s="164"/>
      <c r="D44" s="165"/>
      <c r="E44" s="266" t="str">
        <f>B45</f>
        <v>あすなろ</v>
      </c>
      <c r="F44" s="267"/>
      <c r="G44" s="267"/>
      <c r="H44" s="267"/>
      <c r="I44" s="268"/>
      <c r="J44" s="164"/>
      <c r="K44" s="165"/>
      <c r="L44" s="17"/>
      <c r="M44" s="146"/>
      <c r="N44" s="266" t="str">
        <f>B50</f>
        <v>みつわ台</v>
      </c>
      <c r="O44" s="267"/>
      <c r="P44" s="267"/>
      <c r="Q44" s="267"/>
      <c r="R44" s="268"/>
      <c r="S44" s="138"/>
      <c r="T44" s="21"/>
      <c r="U44" s="22"/>
      <c r="V44" s="21"/>
      <c r="W44" s="266" t="str">
        <f>B55</f>
        <v>富士吉田</v>
      </c>
      <c r="X44" s="267"/>
      <c r="Y44" s="267"/>
      <c r="Z44" s="267"/>
      <c r="AA44" s="268"/>
      <c r="AB44" s="138"/>
      <c r="AC44" s="166"/>
      <c r="AD44" s="169" t="s">
        <v>4</v>
      </c>
      <c r="AE44" s="141" t="s">
        <v>5</v>
      </c>
      <c r="AF44" s="139" t="s">
        <v>6</v>
      </c>
      <c r="AG44" s="140" t="s">
        <v>7</v>
      </c>
      <c r="AH44" s="191" t="s">
        <v>8</v>
      </c>
      <c r="AI44" s="192" t="s">
        <v>9</v>
      </c>
      <c r="AJ44" s="139" t="s">
        <v>49</v>
      </c>
      <c r="AK44" s="207" t="s">
        <v>51</v>
      </c>
      <c r="AL44" s="139" t="s">
        <v>10</v>
      </c>
      <c r="AM44" s="192" t="s">
        <v>11</v>
      </c>
      <c r="AN44" s="192" t="s">
        <v>12</v>
      </c>
      <c r="AO44" s="192" t="s">
        <v>13</v>
      </c>
      <c r="AP44" s="139" t="s">
        <v>50</v>
      </c>
      <c r="AQ44" s="210" t="s">
        <v>52</v>
      </c>
      <c r="AR44" s="192" t="s">
        <v>14</v>
      </c>
      <c r="AS44" s="192" t="s">
        <v>15</v>
      </c>
      <c r="AT44" s="193" t="s">
        <v>16</v>
      </c>
      <c r="AU44" s="211" t="s">
        <v>53</v>
      </c>
    </row>
    <row r="45" spans="1:50" ht="14.25" customHeight="1">
      <c r="A45" s="247">
        <f>RANK(AD45,$AD$45:$AD$59,0)</f>
        <v>1</v>
      </c>
      <c r="B45" s="250" t="str">
        <f>'2日目入力'!C20</f>
        <v>あすなろ</v>
      </c>
      <c r="C45" s="16"/>
      <c r="D45" s="24"/>
      <c r="E45" s="127"/>
      <c r="F45" s="128"/>
      <c r="G45" s="128"/>
      <c r="H45" s="128"/>
      <c r="I45" s="129"/>
      <c r="J45" s="16"/>
      <c r="K45" s="24"/>
      <c r="L45" s="159" t="s">
        <v>45</v>
      </c>
      <c r="M45" s="160" t="s">
        <v>43</v>
      </c>
      <c r="N45" s="198"/>
      <c r="O45" s="199"/>
      <c r="P45" s="199"/>
      <c r="Q45" s="199"/>
      <c r="R45" s="200"/>
      <c r="S45" s="154" t="s">
        <v>44</v>
      </c>
      <c r="T45" s="155" t="s">
        <v>46</v>
      </c>
      <c r="U45" s="159" t="s">
        <v>45</v>
      </c>
      <c r="V45" s="160" t="s">
        <v>43</v>
      </c>
      <c r="W45" s="198"/>
      <c r="X45" s="199"/>
      <c r="Y45" s="199"/>
      <c r="Z45" s="199"/>
      <c r="AA45" s="200"/>
      <c r="AB45" s="154" t="s">
        <v>44</v>
      </c>
      <c r="AC45" s="167" t="s">
        <v>46</v>
      </c>
      <c r="AD45" s="252">
        <f>AK45*100+AQ45*10+AU45</f>
        <v>333</v>
      </c>
      <c r="AE45" s="255">
        <v>2</v>
      </c>
      <c r="AF45" s="244">
        <v>2</v>
      </c>
      <c r="AG45" s="258">
        <v>3</v>
      </c>
      <c r="AH45" s="240">
        <f>L48+U48</f>
        <v>2</v>
      </c>
      <c r="AI45" s="234">
        <f>T48+AC48</f>
        <v>0</v>
      </c>
      <c r="AJ45" s="234">
        <f>AH45-AI45</f>
        <v>2</v>
      </c>
      <c r="AK45" s="242">
        <f>RANK(AJ45,$AJ$45:$AJ$59,1)</f>
        <v>3</v>
      </c>
      <c r="AL45" s="244">
        <v>0</v>
      </c>
      <c r="AM45" s="234">
        <f>M46+V46</f>
        <v>4</v>
      </c>
      <c r="AN45" s="234">
        <f>S46+AB46</f>
        <v>1</v>
      </c>
      <c r="AO45" s="236">
        <f>IFERROR(AM45/AN45,"MAX")</f>
        <v>4</v>
      </c>
      <c r="AP45" s="236">
        <f>AM45-AN45</f>
        <v>3</v>
      </c>
      <c r="AQ45" s="238">
        <f>RANK(AP45,$AP$45:$AP$59,1)</f>
        <v>3</v>
      </c>
      <c r="AR45" s="234">
        <f>L46+U46</f>
        <v>91</v>
      </c>
      <c r="AS45" s="234">
        <f>T46+AC46</f>
        <v>70</v>
      </c>
      <c r="AT45" s="228">
        <f>IFERROR(AR45/AS45,"0")</f>
        <v>1.3</v>
      </c>
      <c r="AU45" s="230">
        <f>RANK(AT45,$AT$45:$AT$59,1)</f>
        <v>3</v>
      </c>
      <c r="AW45" s="64" t="s">
        <v>61</v>
      </c>
      <c r="AX45" s="56" t="s">
        <v>62</v>
      </c>
    </row>
    <row r="46" spans="1:50" ht="14.25" customHeight="1">
      <c r="A46" s="248"/>
      <c r="B46" s="251"/>
      <c r="C46" s="16"/>
      <c r="D46" s="16"/>
      <c r="E46" s="130"/>
      <c r="F46" s="131"/>
      <c r="G46" s="131"/>
      <c r="H46" s="131"/>
      <c r="I46" s="132"/>
      <c r="J46" s="16"/>
      <c r="K46" s="16"/>
      <c r="L46" s="149">
        <f>'2日目入力'!H23</f>
        <v>49</v>
      </c>
      <c r="M46" s="150">
        <f>O49</f>
        <v>2</v>
      </c>
      <c r="N46" s="272" t="str">
        <f>IF(O49="","",IF(O49=Q49,"",IF(O49&lt;Q49,"●",IF(O49&gt;Q49,"○"))))</f>
        <v>○</v>
      </c>
      <c r="O46" s="29">
        <f>'2日目入力'!G20</f>
        <v>13</v>
      </c>
      <c r="P46" s="27" t="s">
        <v>42</v>
      </c>
      <c r="Q46" s="30">
        <f>'2日目入力'!K20</f>
        <v>21</v>
      </c>
      <c r="R46" s="233" t="str">
        <f>IF(O49="","",IF(O49=Q49,"",IF(O49&lt;Q49,"○",IF(O49&gt;Q49,"●"))))</f>
        <v>●</v>
      </c>
      <c r="S46" s="151">
        <f>Q49</f>
        <v>1</v>
      </c>
      <c r="T46" s="152">
        <f>'2日目入力'!J23</f>
        <v>47</v>
      </c>
      <c r="U46" s="149">
        <f>'2日目入力'!AF23</f>
        <v>42</v>
      </c>
      <c r="V46" s="150">
        <f>X49</f>
        <v>2</v>
      </c>
      <c r="W46" s="272" t="str">
        <f>IF(X49="","",IF(X49=Z49,"",IF(X49&lt;Z49,"●",IF(X49&gt;Z49,"○"))))</f>
        <v>○</v>
      </c>
      <c r="X46" s="29">
        <f>'2日目入力'!AE20</f>
        <v>21</v>
      </c>
      <c r="Y46" s="27" t="s">
        <v>42</v>
      </c>
      <c r="Z46" s="30">
        <f>'2日目入力'!AI20</f>
        <v>15</v>
      </c>
      <c r="AA46" s="233" t="str">
        <f>IF(X49="","",IF(X49=Z49,"",IF(X49&lt;Z49,"○",IF(X49&gt;Z49,"●"))))</f>
        <v>●</v>
      </c>
      <c r="AB46" s="151">
        <f>Z49</f>
        <v>0</v>
      </c>
      <c r="AC46" s="168">
        <f>'2日目入力'!AH23</f>
        <v>23</v>
      </c>
      <c r="AD46" s="253"/>
      <c r="AE46" s="256"/>
      <c r="AF46" s="245"/>
      <c r="AG46" s="259"/>
      <c r="AH46" s="240"/>
      <c r="AI46" s="234"/>
      <c r="AJ46" s="234"/>
      <c r="AK46" s="242"/>
      <c r="AL46" s="245"/>
      <c r="AM46" s="234"/>
      <c r="AN46" s="234"/>
      <c r="AO46" s="236"/>
      <c r="AP46" s="236"/>
      <c r="AQ46" s="238"/>
      <c r="AR46" s="234"/>
      <c r="AS46" s="234"/>
      <c r="AT46" s="228"/>
      <c r="AU46" s="230"/>
      <c r="AW46" s="64">
        <v>1</v>
      </c>
      <c r="AX46" s="56" t="str">
        <f>VLOOKUP(AW46,A45:B59,2,FALSE)</f>
        <v>あすなろ</v>
      </c>
    </row>
    <row r="47" spans="1:50" ht="14.25" customHeight="1">
      <c r="A47" s="248"/>
      <c r="B47" s="251"/>
      <c r="C47" s="125"/>
      <c r="D47" s="16"/>
      <c r="E47" s="130"/>
      <c r="F47" s="131"/>
      <c r="G47" s="131"/>
      <c r="H47" s="131"/>
      <c r="I47" s="132"/>
      <c r="J47" s="125"/>
      <c r="K47" s="16"/>
      <c r="L47" s="163" t="s">
        <v>47</v>
      </c>
      <c r="M47" s="161"/>
      <c r="N47" s="272"/>
      <c r="O47" s="29">
        <f>'2日目入力'!G21</f>
        <v>21</v>
      </c>
      <c r="P47" s="27" t="s">
        <v>42</v>
      </c>
      <c r="Q47" s="30">
        <f>'2日目入力'!K21</f>
        <v>18</v>
      </c>
      <c r="R47" s="233"/>
      <c r="S47" s="156"/>
      <c r="T47" s="158" t="s">
        <v>48</v>
      </c>
      <c r="U47" s="163" t="s">
        <v>47</v>
      </c>
      <c r="V47" s="161"/>
      <c r="W47" s="272"/>
      <c r="X47" s="29">
        <f>'2日目入力'!AE21</f>
        <v>21</v>
      </c>
      <c r="Y47" s="27" t="s">
        <v>42</v>
      </c>
      <c r="Z47" s="30">
        <f>'2日目入力'!AI21</f>
        <v>8</v>
      </c>
      <c r="AA47" s="233"/>
      <c r="AB47" s="156"/>
      <c r="AC47" s="158" t="s">
        <v>48</v>
      </c>
      <c r="AD47" s="253"/>
      <c r="AE47" s="256"/>
      <c r="AF47" s="245"/>
      <c r="AG47" s="259"/>
      <c r="AH47" s="240"/>
      <c r="AI47" s="234"/>
      <c r="AJ47" s="234"/>
      <c r="AK47" s="242"/>
      <c r="AL47" s="245"/>
      <c r="AM47" s="234"/>
      <c r="AN47" s="234"/>
      <c r="AO47" s="236"/>
      <c r="AP47" s="236"/>
      <c r="AQ47" s="238"/>
      <c r="AR47" s="234"/>
      <c r="AS47" s="234"/>
      <c r="AT47" s="228"/>
      <c r="AU47" s="230"/>
      <c r="AW47" s="64">
        <v>2</v>
      </c>
      <c r="AX47" s="56" t="str">
        <f>VLOOKUP(AW47,A45:B59,2,FALSE)</f>
        <v>みつわ台</v>
      </c>
    </row>
    <row r="48" spans="1:50" ht="14.25" customHeight="1">
      <c r="A48" s="248"/>
      <c r="B48" s="251"/>
      <c r="C48" s="125"/>
      <c r="D48" s="33"/>
      <c r="E48" s="130"/>
      <c r="F48" s="131"/>
      <c r="G48" s="131"/>
      <c r="H48" s="131"/>
      <c r="I48" s="132"/>
      <c r="J48" s="125"/>
      <c r="K48" s="33"/>
      <c r="L48" s="149">
        <f>(COUNTIF(N46,"○"))</f>
        <v>1</v>
      </c>
      <c r="M48" s="161"/>
      <c r="N48" s="272"/>
      <c r="O48" s="29" t="str">
        <f>'2日目入力'!G22</f>
        <v>15</v>
      </c>
      <c r="P48" s="27" t="s">
        <v>42</v>
      </c>
      <c r="Q48" s="30" t="str">
        <f>'2日目入力'!K22</f>
        <v>8</v>
      </c>
      <c r="R48" s="233"/>
      <c r="S48" s="151"/>
      <c r="T48" s="153">
        <f>(COUNTIF(R46,"○"))</f>
        <v>0</v>
      </c>
      <c r="U48" s="149">
        <f>(COUNTIF(W46,"○"))</f>
        <v>1</v>
      </c>
      <c r="V48" s="161"/>
      <c r="W48" s="272"/>
      <c r="X48" s="29" t="str">
        <f>'2日目入力'!AE22</f>
        <v/>
      </c>
      <c r="Y48" s="27" t="s">
        <v>42</v>
      </c>
      <c r="Z48" s="30" t="str">
        <f>'2日目入力'!AI22</f>
        <v/>
      </c>
      <c r="AA48" s="233"/>
      <c r="AB48" s="151"/>
      <c r="AC48" s="153">
        <f>(COUNTIF(AA46,"○"))</f>
        <v>0</v>
      </c>
      <c r="AD48" s="253"/>
      <c r="AE48" s="256"/>
      <c r="AF48" s="245"/>
      <c r="AG48" s="259"/>
      <c r="AH48" s="240"/>
      <c r="AI48" s="234"/>
      <c r="AJ48" s="234"/>
      <c r="AK48" s="242"/>
      <c r="AL48" s="245"/>
      <c r="AM48" s="234"/>
      <c r="AN48" s="234"/>
      <c r="AO48" s="236"/>
      <c r="AP48" s="236"/>
      <c r="AQ48" s="238"/>
      <c r="AR48" s="234"/>
      <c r="AS48" s="234"/>
      <c r="AT48" s="228"/>
      <c r="AU48" s="230"/>
      <c r="AW48" s="64">
        <v>3</v>
      </c>
      <c r="AX48" s="56" t="str">
        <f>VLOOKUP(AW48,A45:B59,2,FALSE)</f>
        <v>富士吉田</v>
      </c>
    </row>
    <row r="49" spans="1:47" ht="18.75" customHeight="1">
      <c r="A49" s="262"/>
      <c r="B49" s="32" t="str">
        <f>'2日目入力'!B20</f>
        <v>（群馬A）</v>
      </c>
      <c r="C49" s="125"/>
      <c r="D49" s="33"/>
      <c r="E49" s="133"/>
      <c r="F49" s="134"/>
      <c r="G49" s="134"/>
      <c r="H49" s="134"/>
      <c r="I49" s="135"/>
      <c r="J49" s="125"/>
      <c r="K49" s="33"/>
      <c r="L49" s="162"/>
      <c r="M49" s="147"/>
      <c r="N49" s="201"/>
      <c r="O49" s="34">
        <f>'2日目入力'!E21</f>
        <v>2</v>
      </c>
      <c r="P49" s="34" t="s">
        <v>2</v>
      </c>
      <c r="Q49" s="34">
        <f>'2日目入力'!M21</f>
        <v>1</v>
      </c>
      <c r="R49" s="35"/>
      <c r="S49" s="179"/>
      <c r="T49" s="157"/>
      <c r="U49" s="162"/>
      <c r="V49" s="147"/>
      <c r="W49" s="201"/>
      <c r="X49" s="34">
        <f>'2日目入力'!AC21</f>
        <v>2</v>
      </c>
      <c r="Y49" s="34" t="s">
        <v>2</v>
      </c>
      <c r="Z49" s="34">
        <f>'2日目入力'!AK21</f>
        <v>0</v>
      </c>
      <c r="AA49" s="35"/>
      <c r="AB49" s="148"/>
      <c r="AC49" s="157"/>
      <c r="AD49" s="263"/>
      <c r="AE49" s="264"/>
      <c r="AF49" s="261"/>
      <c r="AG49" s="265"/>
      <c r="AH49" s="240"/>
      <c r="AI49" s="234"/>
      <c r="AJ49" s="234"/>
      <c r="AK49" s="242"/>
      <c r="AL49" s="261"/>
      <c r="AM49" s="234"/>
      <c r="AN49" s="234"/>
      <c r="AO49" s="236"/>
      <c r="AP49" s="236"/>
      <c r="AQ49" s="238"/>
      <c r="AR49" s="234"/>
      <c r="AS49" s="234"/>
      <c r="AT49" s="228"/>
      <c r="AU49" s="230"/>
    </row>
    <row r="50" spans="1:47" ht="18.75" customHeight="1">
      <c r="A50" s="247">
        <f t="shared" ref="A50" si="23">RANK(AD50,$AD$45:$AD$59,0)</f>
        <v>2</v>
      </c>
      <c r="B50" s="250" t="str">
        <f>'2日目入力'!C21</f>
        <v>みつわ台</v>
      </c>
      <c r="C50" s="159" t="s">
        <v>45</v>
      </c>
      <c r="D50" s="160" t="s">
        <v>43</v>
      </c>
      <c r="E50" s="198"/>
      <c r="F50" s="199"/>
      <c r="G50" s="199"/>
      <c r="H50" s="199"/>
      <c r="I50" s="200"/>
      <c r="J50" s="154" t="s">
        <v>44</v>
      </c>
      <c r="K50" s="155" t="s">
        <v>46</v>
      </c>
      <c r="L50" s="14"/>
      <c r="M50" s="14"/>
      <c r="N50" s="142"/>
      <c r="O50" s="128"/>
      <c r="P50" s="128"/>
      <c r="Q50" s="128"/>
      <c r="R50" s="129"/>
      <c r="S50" s="180"/>
      <c r="T50" s="186"/>
      <c r="U50" s="159" t="s">
        <v>45</v>
      </c>
      <c r="V50" s="160" t="s">
        <v>43</v>
      </c>
      <c r="W50" s="198"/>
      <c r="X50" s="199"/>
      <c r="Y50" s="199"/>
      <c r="Z50" s="199"/>
      <c r="AA50" s="200"/>
      <c r="AB50" s="154" t="s">
        <v>44</v>
      </c>
      <c r="AC50" s="167" t="s">
        <v>46</v>
      </c>
      <c r="AD50" s="252">
        <f t="shared" ref="AD50" si="24">AK50*100+AQ50*10+AU50</f>
        <v>222</v>
      </c>
      <c r="AE50" s="255">
        <v>2</v>
      </c>
      <c r="AF50" s="244">
        <v>3</v>
      </c>
      <c r="AG50" s="258">
        <v>2</v>
      </c>
      <c r="AH50" s="240">
        <f>C53+U53</f>
        <v>1</v>
      </c>
      <c r="AI50" s="234">
        <f>K53+AC53</f>
        <v>1</v>
      </c>
      <c r="AJ50" s="234">
        <f>AH50-AI50</f>
        <v>0</v>
      </c>
      <c r="AK50" s="242">
        <f>RANK(AJ50,$AJ$45:$AJ$59,1)</f>
        <v>2</v>
      </c>
      <c r="AL50" s="244">
        <v>0</v>
      </c>
      <c r="AM50" s="234">
        <f>D51+V51</f>
        <v>3</v>
      </c>
      <c r="AN50" s="234">
        <f>J51+AB51</f>
        <v>2</v>
      </c>
      <c r="AO50" s="236">
        <f t="shared" ref="AO50" si="25">IFERROR(AM50/AN50,"MAX")</f>
        <v>1.5</v>
      </c>
      <c r="AP50" s="236">
        <f t="shared" ref="AP50" si="26">AM50-AN50</f>
        <v>1</v>
      </c>
      <c r="AQ50" s="238">
        <f>RANK(AP50,$AP$45:$AP$59,1)</f>
        <v>2</v>
      </c>
      <c r="AR50" s="234">
        <f>C51+U51</f>
        <v>89</v>
      </c>
      <c r="AS50" s="234">
        <f>K51+AC51</f>
        <v>76</v>
      </c>
      <c r="AT50" s="228">
        <f t="shared" ref="AT50" si="27">IFERROR(AR50/AS50,"0")</f>
        <v>1.1710526315789473</v>
      </c>
      <c r="AU50" s="230">
        <f>RANK(AT50,$AT$45:$AT$59,1)</f>
        <v>2</v>
      </c>
    </row>
    <row r="51" spans="1:47" ht="14.25" customHeight="1">
      <c r="A51" s="248"/>
      <c r="B51" s="251"/>
      <c r="C51" s="149">
        <f>T46</f>
        <v>47</v>
      </c>
      <c r="D51" s="150">
        <f>F54</f>
        <v>1</v>
      </c>
      <c r="E51" s="272" t="str">
        <f>IF(F54="","",IF(F54=H54,"",IF(F54&lt;H54,"●",IF(F54&gt;H54,"○"))))</f>
        <v>●</v>
      </c>
      <c r="F51" s="29">
        <f>'2日目入力'!K20</f>
        <v>21</v>
      </c>
      <c r="G51" s="27" t="s">
        <v>42</v>
      </c>
      <c r="H51" s="30">
        <f>'2日目入力'!G20</f>
        <v>13</v>
      </c>
      <c r="I51" s="233" t="str">
        <f>IF(F54="","",IF(F54=H54,"",IF(F54&lt;H54,"○",IF(F54&gt;H54,"●"))))</f>
        <v>○</v>
      </c>
      <c r="J51" s="151">
        <f>H54</f>
        <v>2</v>
      </c>
      <c r="K51" s="152">
        <f>L46</f>
        <v>49</v>
      </c>
      <c r="L51" s="15"/>
      <c r="M51" s="15"/>
      <c r="N51" s="130"/>
      <c r="O51" s="131"/>
      <c r="P51" s="131"/>
      <c r="Q51" s="131"/>
      <c r="R51" s="132"/>
      <c r="S51" s="125"/>
      <c r="T51" s="187"/>
      <c r="U51" s="149">
        <f>'2日目入力'!T23</f>
        <v>42</v>
      </c>
      <c r="V51" s="150">
        <f>X54</f>
        <v>2</v>
      </c>
      <c r="W51" s="272" t="str">
        <f>IF(X54="","",IF(X54=Z54,"",IF(X54&lt;Z54,"●",IF(X54&gt;Z54,"○"))))</f>
        <v>○</v>
      </c>
      <c r="X51" s="29">
        <f>'2日目入力'!S20</f>
        <v>21</v>
      </c>
      <c r="Y51" s="27" t="s">
        <v>42</v>
      </c>
      <c r="Z51" s="30">
        <f>'2日目入力'!W20</f>
        <v>11</v>
      </c>
      <c r="AA51" s="233" t="str">
        <f>IF(X54="","",IF(X54=Z54,"",IF(X54&lt;Z54,"○",IF(X54&gt;Z54,"●"))))</f>
        <v>●</v>
      </c>
      <c r="AB51" s="151">
        <f>Z54</f>
        <v>0</v>
      </c>
      <c r="AC51" s="168">
        <f>'2日目入力'!V23</f>
        <v>27</v>
      </c>
      <c r="AD51" s="253"/>
      <c r="AE51" s="256"/>
      <c r="AF51" s="245"/>
      <c r="AG51" s="259"/>
      <c r="AH51" s="240"/>
      <c r="AI51" s="234"/>
      <c r="AJ51" s="234"/>
      <c r="AK51" s="242"/>
      <c r="AL51" s="245"/>
      <c r="AM51" s="234"/>
      <c r="AN51" s="234"/>
      <c r="AO51" s="236"/>
      <c r="AP51" s="236"/>
      <c r="AQ51" s="238"/>
      <c r="AR51" s="234"/>
      <c r="AS51" s="234"/>
      <c r="AT51" s="228"/>
      <c r="AU51" s="230"/>
    </row>
    <row r="52" spans="1:47" ht="14.25" customHeight="1">
      <c r="A52" s="248"/>
      <c r="B52" s="251"/>
      <c r="C52" s="163" t="s">
        <v>47</v>
      </c>
      <c r="D52" s="161"/>
      <c r="E52" s="272"/>
      <c r="F52" s="29">
        <f>'2日目入力'!K21</f>
        <v>18</v>
      </c>
      <c r="G52" s="27" t="s">
        <v>42</v>
      </c>
      <c r="H52" s="30">
        <f>'2日目入力'!G21</f>
        <v>21</v>
      </c>
      <c r="I52" s="233"/>
      <c r="J52" s="156"/>
      <c r="K52" s="170" t="s">
        <v>48</v>
      </c>
      <c r="L52" s="15"/>
      <c r="M52" s="15"/>
      <c r="N52" s="130"/>
      <c r="O52" s="131"/>
      <c r="P52" s="131"/>
      <c r="Q52" s="131"/>
      <c r="R52" s="132"/>
      <c r="S52" s="125"/>
      <c r="T52" s="187"/>
      <c r="U52" s="163" t="s">
        <v>47</v>
      </c>
      <c r="V52" s="161"/>
      <c r="W52" s="272"/>
      <c r="X52" s="29">
        <f>'2日目入力'!S21</f>
        <v>21</v>
      </c>
      <c r="Y52" s="27" t="s">
        <v>42</v>
      </c>
      <c r="Z52" s="30">
        <f>'2日目入力'!W21</f>
        <v>16</v>
      </c>
      <c r="AA52" s="233"/>
      <c r="AB52" s="156"/>
      <c r="AC52" s="158" t="s">
        <v>48</v>
      </c>
      <c r="AD52" s="253"/>
      <c r="AE52" s="256"/>
      <c r="AF52" s="245"/>
      <c r="AG52" s="259"/>
      <c r="AH52" s="240"/>
      <c r="AI52" s="234"/>
      <c r="AJ52" s="234"/>
      <c r="AK52" s="242"/>
      <c r="AL52" s="245"/>
      <c r="AM52" s="234"/>
      <c r="AN52" s="234"/>
      <c r="AO52" s="236"/>
      <c r="AP52" s="236"/>
      <c r="AQ52" s="238"/>
      <c r="AR52" s="234"/>
      <c r="AS52" s="234"/>
      <c r="AT52" s="228"/>
      <c r="AU52" s="230"/>
    </row>
    <row r="53" spans="1:47" ht="14.25" customHeight="1">
      <c r="A53" s="248"/>
      <c r="B53" s="251"/>
      <c r="C53" s="149">
        <f>(COUNTIF(E51,"○"))</f>
        <v>0</v>
      </c>
      <c r="D53" s="161"/>
      <c r="E53" s="272"/>
      <c r="F53" s="29" t="str">
        <f>'2日目入力'!K22</f>
        <v>8</v>
      </c>
      <c r="G53" s="27" t="s">
        <v>42</v>
      </c>
      <c r="H53" s="30" t="str">
        <f>'2日目入力'!G22</f>
        <v>15</v>
      </c>
      <c r="I53" s="233"/>
      <c r="J53" s="151"/>
      <c r="K53" s="171">
        <f>(COUNTIF(I51,"○"))</f>
        <v>1</v>
      </c>
      <c r="L53" s="15"/>
      <c r="M53" s="15"/>
      <c r="N53" s="130"/>
      <c r="O53" s="131"/>
      <c r="P53" s="131"/>
      <c r="Q53" s="131"/>
      <c r="R53" s="132"/>
      <c r="S53" s="125"/>
      <c r="T53" s="188"/>
      <c r="U53" s="149">
        <f>(COUNTIF(W51,"○"))</f>
        <v>1</v>
      </c>
      <c r="V53" s="161"/>
      <c r="W53" s="272"/>
      <c r="X53" s="29" t="str">
        <f>'2日目入力'!S22</f>
        <v/>
      </c>
      <c r="Y53" s="27" t="s">
        <v>42</v>
      </c>
      <c r="Z53" s="30" t="str">
        <f>'2日目入力'!W22</f>
        <v/>
      </c>
      <c r="AA53" s="233"/>
      <c r="AB53" s="151"/>
      <c r="AC53" s="153">
        <f>(COUNTIF(AA51,"○"))</f>
        <v>0</v>
      </c>
      <c r="AD53" s="253"/>
      <c r="AE53" s="256"/>
      <c r="AF53" s="245"/>
      <c r="AG53" s="259"/>
      <c r="AH53" s="240"/>
      <c r="AI53" s="234"/>
      <c r="AJ53" s="234"/>
      <c r="AK53" s="242"/>
      <c r="AL53" s="245"/>
      <c r="AM53" s="234"/>
      <c r="AN53" s="234"/>
      <c r="AO53" s="236"/>
      <c r="AP53" s="236"/>
      <c r="AQ53" s="238"/>
      <c r="AR53" s="234"/>
      <c r="AS53" s="234"/>
      <c r="AT53" s="228"/>
      <c r="AU53" s="230"/>
    </row>
    <row r="54" spans="1:47" ht="18.75" customHeight="1">
      <c r="A54" s="262"/>
      <c r="B54" s="32" t="str">
        <f>'2日目入力'!B21</f>
        <v>（千葉）</v>
      </c>
      <c r="C54" s="162"/>
      <c r="D54" s="147"/>
      <c r="E54" s="201"/>
      <c r="F54" s="34">
        <f>'2日目入力'!M21</f>
        <v>1</v>
      </c>
      <c r="G54" s="34" t="s">
        <v>2</v>
      </c>
      <c r="H54" s="34">
        <f>'2日目入力'!E21</f>
        <v>2</v>
      </c>
      <c r="I54" s="35"/>
      <c r="J54" s="148"/>
      <c r="K54" s="172"/>
      <c r="L54" s="15"/>
      <c r="M54" s="15"/>
      <c r="N54" s="133"/>
      <c r="O54" s="134"/>
      <c r="P54" s="134"/>
      <c r="Q54" s="134"/>
      <c r="R54" s="135"/>
      <c r="S54" s="189"/>
      <c r="T54" s="190"/>
      <c r="U54" s="162"/>
      <c r="V54" s="147"/>
      <c r="W54" s="201"/>
      <c r="X54" s="34">
        <f>'2日目入力'!Q21</f>
        <v>2</v>
      </c>
      <c r="Y54" s="34" t="s">
        <v>2</v>
      </c>
      <c r="Z54" s="34">
        <f>'2日目入力'!Y21</f>
        <v>0</v>
      </c>
      <c r="AA54" s="35"/>
      <c r="AB54" s="179"/>
      <c r="AC54" s="157"/>
      <c r="AD54" s="263"/>
      <c r="AE54" s="264"/>
      <c r="AF54" s="261"/>
      <c r="AG54" s="265"/>
      <c r="AH54" s="240"/>
      <c r="AI54" s="234"/>
      <c r="AJ54" s="234"/>
      <c r="AK54" s="242"/>
      <c r="AL54" s="261"/>
      <c r="AM54" s="234"/>
      <c r="AN54" s="234"/>
      <c r="AO54" s="236"/>
      <c r="AP54" s="236"/>
      <c r="AQ54" s="238"/>
      <c r="AR54" s="234"/>
      <c r="AS54" s="234"/>
      <c r="AT54" s="228"/>
      <c r="AU54" s="230"/>
    </row>
    <row r="55" spans="1:47" ht="18.75" customHeight="1">
      <c r="A55" s="247">
        <f t="shared" ref="A55" si="28">RANK(AD55,$AD$45:$AD$59,0)</f>
        <v>3</v>
      </c>
      <c r="B55" s="250" t="str">
        <f>'2日目入力'!C22</f>
        <v>富士吉田</v>
      </c>
      <c r="C55" s="159" t="s">
        <v>45</v>
      </c>
      <c r="D55" s="160" t="s">
        <v>43</v>
      </c>
      <c r="E55" s="198"/>
      <c r="F55" s="199"/>
      <c r="G55" s="199"/>
      <c r="H55" s="199"/>
      <c r="I55" s="200"/>
      <c r="J55" s="154" t="s">
        <v>44</v>
      </c>
      <c r="K55" s="155" t="s">
        <v>46</v>
      </c>
      <c r="L55" s="159" t="s">
        <v>45</v>
      </c>
      <c r="M55" s="160" t="s">
        <v>43</v>
      </c>
      <c r="N55" s="198"/>
      <c r="O55" s="199"/>
      <c r="P55" s="199"/>
      <c r="Q55" s="199"/>
      <c r="R55" s="200"/>
      <c r="S55" s="154" t="s">
        <v>44</v>
      </c>
      <c r="T55" s="155" t="s">
        <v>46</v>
      </c>
      <c r="U55" s="14"/>
      <c r="V55" s="18"/>
      <c r="W55" s="142"/>
      <c r="X55" s="128"/>
      <c r="Y55" s="128"/>
      <c r="Z55" s="128"/>
      <c r="AA55" s="129"/>
      <c r="AB55" s="180"/>
      <c r="AC55" s="181"/>
      <c r="AD55" s="252">
        <f t="shared" ref="AD55" si="29">AK55*100+AQ55*10+AU55</f>
        <v>111</v>
      </c>
      <c r="AE55" s="255">
        <v>2</v>
      </c>
      <c r="AF55" s="244">
        <v>4</v>
      </c>
      <c r="AG55" s="258">
        <v>1</v>
      </c>
      <c r="AH55" s="240">
        <f>C58+L58</f>
        <v>0</v>
      </c>
      <c r="AI55" s="234">
        <f>K58+T58</f>
        <v>2</v>
      </c>
      <c r="AJ55" s="234">
        <f>AH55-AI55</f>
        <v>-2</v>
      </c>
      <c r="AK55" s="242">
        <f>RANK(AJ55,$AJ$45:$AJ$59,1)</f>
        <v>1</v>
      </c>
      <c r="AL55" s="244">
        <v>0</v>
      </c>
      <c r="AM55" s="234">
        <f>D56+M56</f>
        <v>0</v>
      </c>
      <c r="AN55" s="234">
        <f>J56+S56</f>
        <v>4</v>
      </c>
      <c r="AO55" s="236">
        <f t="shared" ref="AO55" si="30">IFERROR(AM55/AN55,"MAX")</f>
        <v>0</v>
      </c>
      <c r="AP55" s="236">
        <f t="shared" ref="AP55" si="31">AM55-AN55</f>
        <v>-4</v>
      </c>
      <c r="AQ55" s="238">
        <f>RANK(AP55,$AP$45:$AP$59,1)</f>
        <v>1</v>
      </c>
      <c r="AR55" s="234">
        <f>C56+L56</f>
        <v>50</v>
      </c>
      <c r="AS55" s="234">
        <f>K56+T56</f>
        <v>84</v>
      </c>
      <c r="AT55" s="228">
        <f t="shared" ref="AT55" si="32">IFERROR(AR55/AS55,"0")</f>
        <v>0.59523809523809523</v>
      </c>
      <c r="AU55" s="273">
        <f>RANK(AT55,$AT$45:$AT$59,1)</f>
        <v>1</v>
      </c>
    </row>
    <row r="56" spans="1:47" ht="14.25" customHeight="1">
      <c r="A56" s="248"/>
      <c r="B56" s="251"/>
      <c r="C56" s="149">
        <f>AC46</f>
        <v>23</v>
      </c>
      <c r="D56" s="150">
        <f>F59</f>
        <v>0</v>
      </c>
      <c r="E56" s="272" t="str">
        <f>IF(F59="","",IF(F59=H59,"",IF(F59&lt;H59,"●",IF(F59&gt;H59,"○"))))</f>
        <v>●</v>
      </c>
      <c r="F56" s="29">
        <f>'2日目入力'!AI20</f>
        <v>15</v>
      </c>
      <c r="G56" s="27" t="s">
        <v>42</v>
      </c>
      <c r="H56" s="30">
        <f>'2日目入力'!AE20</f>
        <v>21</v>
      </c>
      <c r="I56" s="233" t="str">
        <f>IF(F59="","",IF(F59=H59,"",IF(F59&lt;H59,"○",IF(F59&gt;H59,"●"))))</f>
        <v>○</v>
      </c>
      <c r="J56" s="151">
        <f>H59</f>
        <v>2</v>
      </c>
      <c r="K56" s="152">
        <f>U46</f>
        <v>42</v>
      </c>
      <c r="L56" s="149">
        <f>SUM(O56:O58)</f>
        <v>27</v>
      </c>
      <c r="M56" s="150">
        <f>O59</f>
        <v>0</v>
      </c>
      <c r="N56" s="272" t="str">
        <f>IF(O59="","",IF(O59=Q59,"",IF(O59&lt;Q59,"●",IF(O59&gt;Q59,"○"))))</f>
        <v>●</v>
      </c>
      <c r="O56" s="29">
        <f>'2日目入力'!W20</f>
        <v>11</v>
      </c>
      <c r="P56" s="27" t="s">
        <v>42</v>
      </c>
      <c r="Q56" s="30">
        <f>'2日目入力'!S20</f>
        <v>21</v>
      </c>
      <c r="R56" s="233" t="str">
        <f>IF(O59="","",IF(O59=Q59,"",IF(O59&lt;Q59,"○",IF(O59&gt;Q59,"●"))))</f>
        <v>○</v>
      </c>
      <c r="S56" s="151">
        <f>Q59</f>
        <v>2</v>
      </c>
      <c r="T56" s="152">
        <f>U51</f>
        <v>42</v>
      </c>
      <c r="U56" s="15"/>
      <c r="V56" s="15"/>
      <c r="W56" s="130"/>
      <c r="X56" s="131"/>
      <c r="Y56" s="131"/>
      <c r="Z56" s="131"/>
      <c r="AA56" s="132"/>
      <c r="AB56" s="125"/>
      <c r="AC56" s="182"/>
      <c r="AD56" s="253"/>
      <c r="AE56" s="256"/>
      <c r="AF56" s="245"/>
      <c r="AG56" s="259"/>
      <c r="AH56" s="240"/>
      <c r="AI56" s="234"/>
      <c r="AJ56" s="234"/>
      <c r="AK56" s="242"/>
      <c r="AL56" s="245"/>
      <c r="AM56" s="234"/>
      <c r="AN56" s="234"/>
      <c r="AO56" s="236"/>
      <c r="AP56" s="236"/>
      <c r="AQ56" s="238"/>
      <c r="AR56" s="234"/>
      <c r="AS56" s="234"/>
      <c r="AT56" s="228"/>
      <c r="AU56" s="273"/>
    </row>
    <row r="57" spans="1:47" ht="14.25" customHeight="1">
      <c r="A57" s="248"/>
      <c r="B57" s="251"/>
      <c r="C57" s="163" t="s">
        <v>47</v>
      </c>
      <c r="D57" s="161"/>
      <c r="E57" s="272"/>
      <c r="F57" s="29">
        <f>'2日目入力'!AI21</f>
        <v>8</v>
      </c>
      <c r="G57" s="27" t="s">
        <v>42</v>
      </c>
      <c r="H57" s="30">
        <f>'2日目入力'!AE21</f>
        <v>21</v>
      </c>
      <c r="I57" s="233"/>
      <c r="J57" s="156"/>
      <c r="K57" s="158" t="s">
        <v>48</v>
      </c>
      <c r="L57" s="163" t="s">
        <v>47</v>
      </c>
      <c r="M57" s="173"/>
      <c r="N57" s="272"/>
      <c r="O57" s="29">
        <f>'2日目入力'!W21</f>
        <v>16</v>
      </c>
      <c r="P57" s="27" t="s">
        <v>42</v>
      </c>
      <c r="Q57" s="30">
        <f>'2日目入力'!S21</f>
        <v>21</v>
      </c>
      <c r="R57" s="233"/>
      <c r="S57" s="156"/>
      <c r="T57" s="170" t="s">
        <v>48</v>
      </c>
      <c r="U57" s="15"/>
      <c r="V57" s="15"/>
      <c r="W57" s="130"/>
      <c r="X57" s="131"/>
      <c r="Y57" s="131"/>
      <c r="Z57" s="131"/>
      <c r="AA57" s="132"/>
      <c r="AB57" s="125"/>
      <c r="AC57" s="182"/>
      <c r="AD57" s="253"/>
      <c r="AE57" s="256"/>
      <c r="AF57" s="245"/>
      <c r="AG57" s="259"/>
      <c r="AH57" s="240"/>
      <c r="AI57" s="234"/>
      <c r="AJ57" s="234"/>
      <c r="AK57" s="242"/>
      <c r="AL57" s="245"/>
      <c r="AM57" s="234"/>
      <c r="AN57" s="234"/>
      <c r="AO57" s="236"/>
      <c r="AP57" s="236"/>
      <c r="AQ57" s="238"/>
      <c r="AR57" s="234"/>
      <c r="AS57" s="234"/>
      <c r="AT57" s="228"/>
      <c r="AU57" s="273"/>
    </row>
    <row r="58" spans="1:47" ht="14.25" customHeight="1">
      <c r="A58" s="248"/>
      <c r="B58" s="251"/>
      <c r="C58" s="149">
        <f>(COUNTIF(E56,"○"))</f>
        <v>0</v>
      </c>
      <c r="D58" s="161"/>
      <c r="E58" s="272"/>
      <c r="F58" s="29" t="str">
        <f>'2日目入力'!AI22</f>
        <v/>
      </c>
      <c r="G58" s="27" t="s">
        <v>42</v>
      </c>
      <c r="H58" s="30" t="str">
        <f>'2日目入力'!AE22</f>
        <v/>
      </c>
      <c r="I58" s="233"/>
      <c r="J58" s="151"/>
      <c r="K58" s="153">
        <f>(COUNTIF(I56,"○"))</f>
        <v>1</v>
      </c>
      <c r="L58" s="149">
        <f>(COUNTIF(N56,"○"))</f>
        <v>0</v>
      </c>
      <c r="M58" s="173"/>
      <c r="N58" s="272"/>
      <c r="O58" s="29" t="str">
        <f>'2日目入力'!W22</f>
        <v/>
      </c>
      <c r="P58" s="27" t="s">
        <v>42</v>
      </c>
      <c r="Q58" s="30" t="str">
        <f>'2日目入力'!S22</f>
        <v/>
      </c>
      <c r="R58" s="233"/>
      <c r="S58" s="151"/>
      <c r="T58" s="171">
        <f>(COUNTIF(R56,"○"))</f>
        <v>1</v>
      </c>
      <c r="U58" s="15"/>
      <c r="V58" s="15"/>
      <c r="W58" s="130"/>
      <c r="X58" s="131"/>
      <c r="Y58" s="131"/>
      <c r="Z58" s="131"/>
      <c r="AA58" s="132"/>
      <c r="AB58" s="125"/>
      <c r="AC58" s="183"/>
      <c r="AD58" s="253"/>
      <c r="AE58" s="256"/>
      <c r="AF58" s="245"/>
      <c r="AG58" s="259"/>
      <c r="AH58" s="240"/>
      <c r="AI58" s="234"/>
      <c r="AJ58" s="234"/>
      <c r="AK58" s="242"/>
      <c r="AL58" s="245"/>
      <c r="AM58" s="234"/>
      <c r="AN58" s="234"/>
      <c r="AO58" s="236"/>
      <c r="AP58" s="236"/>
      <c r="AQ58" s="238"/>
      <c r="AR58" s="234"/>
      <c r="AS58" s="234"/>
      <c r="AT58" s="228"/>
      <c r="AU58" s="273"/>
    </row>
    <row r="59" spans="1:47" ht="19.5" customHeight="1" thickBot="1">
      <c r="A59" s="249"/>
      <c r="B59" s="36" t="str">
        <f>'2日目入力'!B22</f>
        <v>（山梨）</v>
      </c>
      <c r="C59" s="174"/>
      <c r="D59" s="175"/>
      <c r="E59" s="202"/>
      <c r="F59" s="37">
        <f>'2日目入力'!AK21</f>
        <v>0</v>
      </c>
      <c r="G59" s="37" t="s">
        <v>2</v>
      </c>
      <c r="H59" s="37">
        <f>'2日目入力'!AC21</f>
        <v>2</v>
      </c>
      <c r="I59" s="38"/>
      <c r="J59" s="176"/>
      <c r="K59" s="177"/>
      <c r="L59" s="174"/>
      <c r="M59" s="175"/>
      <c r="N59" s="202"/>
      <c r="O59" s="37">
        <f>'2日目入力'!Y21</f>
        <v>0</v>
      </c>
      <c r="P59" s="37" t="s">
        <v>2</v>
      </c>
      <c r="Q59" s="37">
        <f>'2日目入力'!Q21</f>
        <v>2</v>
      </c>
      <c r="R59" s="38"/>
      <c r="S59" s="176"/>
      <c r="T59" s="178"/>
      <c r="U59" s="20"/>
      <c r="V59" s="20"/>
      <c r="W59" s="143"/>
      <c r="X59" s="144"/>
      <c r="Y59" s="144"/>
      <c r="Z59" s="144"/>
      <c r="AA59" s="145"/>
      <c r="AB59" s="184"/>
      <c r="AC59" s="185"/>
      <c r="AD59" s="254"/>
      <c r="AE59" s="257"/>
      <c r="AF59" s="246"/>
      <c r="AG59" s="260"/>
      <c r="AH59" s="241"/>
      <c r="AI59" s="235"/>
      <c r="AJ59" s="235"/>
      <c r="AK59" s="243"/>
      <c r="AL59" s="246"/>
      <c r="AM59" s="235"/>
      <c r="AN59" s="235"/>
      <c r="AO59" s="237"/>
      <c r="AP59" s="237"/>
      <c r="AQ59" s="239"/>
      <c r="AR59" s="235"/>
      <c r="AS59" s="235"/>
      <c r="AT59" s="229"/>
      <c r="AU59" s="274"/>
    </row>
    <row r="60" spans="1:47">
      <c r="AK60" s="208"/>
      <c r="AQ60" s="208"/>
      <c r="AU60" s="208"/>
    </row>
    <row r="61" spans="1:47">
      <c r="AK61" s="208"/>
      <c r="AQ61" s="208"/>
      <c r="AU61" s="208"/>
    </row>
    <row r="62" spans="1:47">
      <c r="AK62" s="208"/>
      <c r="AQ62" s="208"/>
      <c r="AU62" s="208"/>
    </row>
  </sheetData>
  <sheetProtection password="CF18" sheet="1" objects="1" scenarios="1"/>
  <mergeCells count="227">
    <mergeCell ref="AT55:AT59"/>
    <mergeCell ref="AU55:AU59"/>
    <mergeCell ref="E56:E58"/>
    <mergeCell ref="I56:I58"/>
    <mergeCell ref="N56:N58"/>
    <mergeCell ref="R56:R58"/>
    <mergeCell ref="AN55:AN59"/>
    <mergeCell ref="AO55:AO59"/>
    <mergeCell ref="AP55:AP59"/>
    <mergeCell ref="AQ55:AQ59"/>
    <mergeCell ref="AR55:AR59"/>
    <mergeCell ref="AS55:AS59"/>
    <mergeCell ref="AH55:AH59"/>
    <mergeCell ref="AI55:AI59"/>
    <mergeCell ref="AJ55:AJ59"/>
    <mergeCell ref="AK55:AK59"/>
    <mergeCell ref="AL55:AL59"/>
    <mergeCell ref="AM55:AM59"/>
    <mergeCell ref="A55:A59"/>
    <mergeCell ref="B55:B58"/>
    <mergeCell ref="AD55:AD59"/>
    <mergeCell ref="AE55:AE59"/>
    <mergeCell ref="AF55:AF59"/>
    <mergeCell ref="AG55:AG59"/>
    <mergeCell ref="AT50:AT54"/>
    <mergeCell ref="AU50:AU54"/>
    <mergeCell ref="E51:E53"/>
    <mergeCell ref="I51:I53"/>
    <mergeCell ref="W51:W53"/>
    <mergeCell ref="AA51:AA53"/>
    <mergeCell ref="AN50:AN54"/>
    <mergeCell ref="AO50:AO54"/>
    <mergeCell ref="AP50:AP54"/>
    <mergeCell ref="AQ50:AQ54"/>
    <mergeCell ref="AR50:AR54"/>
    <mergeCell ref="AS50:AS54"/>
    <mergeCell ref="AH50:AH54"/>
    <mergeCell ref="AI50:AI54"/>
    <mergeCell ref="AJ50:AJ54"/>
    <mergeCell ref="AK50:AK54"/>
    <mergeCell ref="AL50:AL54"/>
    <mergeCell ref="AM50:AM54"/>
    <mergeCell ref="A50:A54"/>
    <mergeCell ref="B50:B53"/>
    <mergeCell ref="AD50:AD54"/>
    <mergeCell ref="AE50:AE54"/>
    <mergeCell ref="AF50:AF54"/>
    <mergeCell ref="AG50:AG54"/>
    <mergeCell ref="AQ45:AQ49"/>
    <mergeCell ref="AR45:AR49"/>
    <mergeCell ref="AS45:AS49"/>
    <mergeCell ref="AT45:AT49"/>
    <mergeCell ref="AU45:AU49"/>
    <mergeCell ref="N46:N48"/>
    <mergeCell ref="R46:R48"/>
    <mergeCell ref="W46:W48"/>
    <mergeCell ref="AA46:AA48"/>
    <mergeCell ref="AK45:AK49"/>
    <mergeCell ref="AL45:AL49"/>
    <mergeCell ref="AM45:AM49"/>
    <mergeCell ref="AN45:AN49"/>
    <mergeCell ref="AO45:AO49"/>
    <mergeCell ref="AP45:AP49"/>
    <mergeCell ref="AE45:AE49"/>
    <mergeCell ref="AF45:AF49"/>
    <mergeCell ref="AG45:AG49"/>
    <mergeCell ref="AH45:AH49"/>
    <mergeCell ref="AI45:AI49"/>
    <mergeCell ref="AJ45:AJ49"/>
    <mergeCell ref="E44:I44"/>
    <mergeCell ref="N44:R44"/>
    <mergeCell ref="W44:AA44"/>
    <mergeCell ref="A45:A49"/>
    <mergeCell ref="B45:B48"/>
    <mergeCell ref="AD45:AD49"/>
    <mergeCell ref="AT36:AT40"/>
    <mergeCell ref="AU36:AU40"/>
    <mergeCell ref="E37:E39"/>
    <mergeCell ref="I37:I39"/>
    <mergeCell ref="N37:N39"/>
    <mergeCell ref="R37:R39"/>
    <mergeCell ref="AN36:AN40"/>
    <mergeCell ref="AO36:AO40"/>
    <mergeCell ref="AP36:AP40"/>
    <mergeCell ref="AQ36:AQ40"/>
    <mergeCell ref="AR36:AR40"/>
    <mergeCell ref="AS36:AS40"/>
    <mergeCell ref="AH36:AH40"/>
    <mergeCell ref="AI36:AI40"/>
    <mergeCell ref="AJ36:AJ40"/>
    <mergeCell ref="AK36:AK40"/>
    <mergeCell ref="AL36:AL40"/>
    <mergeCell ref="AM36:AM40"/>
    <mergeCell ref="A36:A40"/>
    <mergeCell ref="B36:B39"/>
    <mergeCell ref="AD36:AD40"/>
    <mergeCell ref="AE36:AE40"/>
    <mergeCell ref="AF36:AF40"/>
    <mergeCell ref="AG36:AG40"/>
    <mergeCell ref="AT31:AT35"/>
    <mergeCell ref="AU31:AU35"/>
    <mergeCell ref="E32:E34"/>
    <mergeCell ref="I32:I34"/>
    <mergeCell ref="W32:W34"/>
    <mergeCell ref="AA32:AA34"/>
    <mergeCell ref="AN31:AN35"/>
    <mergeCell ref="AO31:AO35"/>
    <mergeCell ref="AP31:AP35"/>
    <mergeCell ref="AQ31:AQ35"/>
    <mergeCell ref="AR31:AR35"/>
    <mergeCell ref="AS31:AS35"/>
    <mergeCell ref="AH31:AH35"/>
    <mergeCell ref="AI31:AI35"/>
    <mergeCell ref="AJ31:AJ35"/>
    <mergeCell ref="AK31:AK35"/>
    <mergeCell ref="AL31:AL35"/>
    <mergeCell ref="AM31:AM35"/>
    <mergeCell ref="A31:A35"/>
    <mergeCell ref="B31:B34"/>
    <mergeCell ref="AD31:AD35"/>
    <mergeCell ref="AE31:AE35"/>
    <mergeCell ref="AF31:AF35"/>
    <mergeCell ref="AG31:AG35"/>
    <mergeCell ref="AQ26:AQ30"/>
    <mergeCell ref="AR26:AR30"/>
    <mergeCell ref="AS26:AS30"/>
    <mergeCell ref="AT26:AT30"/>
    <mergeCell ref="AU26:AU30"/>
    <mergeCell ref="N27:N29"/>
    <mergeCell ref="R27:R29"/>
    <mergeCell ref="W27:W29"/>
    <mergeCell ref="AA27:AA29"/>
    <mergeCell ref="AK26:AK30"/>
    <mergeCell ref="AL26:AL30"/>
    <mergeCell ref="AM26:AM30"/>
    <mergeCell ref="AN26:AN30"/>
    <mergeCell ref="AO26:AO30"/>
    <mergeCell ref="AP26:AP30"/>
    <mergeCell ref="AE26:AE30"/>
    <mergeCell ref="AF26:AF30"/>
    <mergeCell ref="AG26:AG30"/>
    <mergeCell ref="AH26:AH30"/>
    <mergeCell ref="AI26:AI30"/>
    <mergeCell ref="AJ26:AJ30"/>
    <mergeCell ref="E25:I25"/>
    <mergeCell ref="N25:R25"/>
    <mergeCell ref="W25:AA25"/>
    <mergeCell ref="A26:A30"/>
    <mergeCell ref="B26:B29"/>
    <mergeCell ref="AD26:AD30"/>
    <mergeCell ref="AT17:AT21"/>
    <mergeCell ref="AU17:AU21"/>
    <mergeCell ref="E18:E20"/>
    <mergeCell ref="I18:I20"/>
    <mergeCell ref="N18:N20"/>
    <mergeCell ref="R18:R20"/>
    <mergeCell ref="AN17:AN21"/>
    <mergeCell ref="AO17:AO21"/>
    <mergeCell ref="AP17:AP21"/>
    <mergeCell ref="AQ17:AQ21"/>
    <mergeCell ref="AR17:AR21"/>
    <mergeCell ref="AS17:AS21"/>
    <mergeCell ref="AH17:AH21"/>
    <mergeCell ref="AI17:AI21"/>
    <mergeCell ref="AJ17:AJ21"/>
    <mergeCell ref="AK17:AK21"/>
    <mergeCell ref="AL17:AL21"/>
    <mergeCell ref="AM17:AM21"/>
    <mergeCell ref="A17:A21"/>
    <mergeCell ref="B17:B20"/>
    <mergeCell ref="AD17:AD21"/>
    <mergeCell ref="AE17:AE21"/>
    <mergeCell ref="AF17:AF21"/>
    <mergeCell ref="AG17:AG21"/>
    <mergeCell ref="AT12:AT16"/>
    <mergeCell ref="AU12:AU16"/>
    <mergeCell ref="E13:E15"/>
    <mergeCell ref="I13:I15"/>
    <mergeCell ref="W13:W15"/>
    <mergeCell ref="AA13:AA15"/>
    <mergeCell ref="AN12:AN16"/>
    <mergeCell ref="AO12:AO16"/>
    <mergeCell ref="AP12:AP16"/>
    <mergeCell ref="AQ12:AQ16"/>
    <mergeCell ref="AR12:AR16"/>
    <mergeCell ref="AS12:AS16"/>
    <mergeCell ref="AH12:AH16"/>
    <mergeCell ref="AI12:AI16"/>
    <mergeCell ref="AJ12:AJ16"/>
    <mergeCell ref="AK12:AK16"/>
    <mergeCell ref="AL12:AL16"/>
    <mergeCell ref="AM12:AM16"/>
    <mergeCell ref="A12:A16"/>
    <mergeCell ref="B12:B15"/>
    <mergeCell ref="AD12:AD16"/>
    <mergeCell ref="AE12:AE16"/>
    <mergeCell ref="AF12:AF16"/>
    <mergeCell ref="AG12:AG16"/>
    <mergeCell ref="AS7:AS11"/>
    <mergeCell ref="AT7:AT11"/>
    <mergeCell ref="AU7:AU11"/>
    <mergeCell ref="N8:N10"/>
    <mergeCell ref="R8:R10"/>
    <mergeCell ref="W8:W10"/>
    <mergeCell ref="AA8:AA10"/>
    <mergeCell ref="AM7:AM11"/>
    <mergeCell ref="AN7:AN11"/>
    <mergeCell ref="AO7:AO11"/>
    <mergeCell ref="AP7:AP11"/>
    <mergeCell ref="AQ7:AQ11"/>
    <mergeCell ref="AR7:AR11"/>
    <mergeCell ref="AG7:AG11"/>
    <mergeCell ref="AH7:AH11"/>
    <mergeCell ref="AI7:AI11"/>
    <mergeCell ref="AJ7:AJ11"/>
    <mergeCell ref="AK7:AK11"/>
    <mergeCell ref="AL7:AL11"/>
    <mergeCell ref="A2:AT2"/>
    <mergeCell ref="A3:AT3"/>
    <mergeCell ref="E6:I6"/>
    <mergeCell ref="N6:R6"/>
    <mergeCell ref="W6:AA6"/>
    <mergeCell ref="A7:A11"/>
    <mergeCell ref="B7:B10"/>
    <mergeCell ref="AD7:AD11"/>
    <mergeCell ref="AE7:AE11"/>
    <mergeCell ref="AF7:AF11"/>
  </mergeCells>
  <phoneticPr fontId="2"/>
  <dataValidations count="1">
    <dataValidation type="list" allowBlank="1" showInputMessage="1" showErrorMessage="1" sqref="G16 G59 Y54 P59 P49 Y49 G54 G40 Y35 P40 P30 Y30 G35 P21 Y16 G21 P11 Y11" xr:uid="{00000000-0002-0000-0400-000000000000}">
      <formula1>$C$10:$C$11</formula1>
    </dataValidation>
  </dataValidations>
  <pageMargins left="0.7" right="0.7" top="0.75" bottom="0.75" header="0.3" footer="0.3"/>
  <pageSetup paperSize="9"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0"/>
  <sheetViews>
    <sheetView zoomScaleNormal="100" workbookViewId="0">
      <selection activeCell="J16" sqref="J16"/>
    </sheetView>
  </sheetViews>
  <sheetFormatPr defaultRowHeight="13.5"/>
  <cols>
    <col min="1" max="16384" width="9" style="56"/>
  </cols>
  <sheetData>
    <row r="1" spans="1:11">
      <c r="A1" s="275" t="s">
        <v>161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>
      <c r="A3" s="276" t="s">
        <v>22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1">
      <c r="A4" s="277"/>
      <c r="B4" s="277"/>
      <c r="C4" s="277"/>
      <c r="D4" s="224"/>
      <c r="E4" s="224"/>
      <c r="F4" s="224"/>
      <c r="G4" s="224"/>
      <c r="H4" s="224"/>
      <c r="I4" s="224"/>
      <c r="J4" s="224"/>
      <c r="K4" s="224"/>
    </row>
    <row r="5" spans="1:11">
      <c r="A5" s="277" t="s">
        <v>113</v>
      </c>
      <c r="B5" s="277"/>
      <c r="C5" s="277"/>
      <c r="D5" s="224"/>
      <c r="E5" s="224"/>
      <c r="F5" s="224"/>
      <c r="G5" s="224"/>
      <c r="H5" s="224"/>
      <c r="I5" s="224"/>
      <c r="J5" s="224"/>
      <c r="K5" s="224"/>
    </row>
    <row r="6" spans="1:11">
      <c r="A6" s="224"/>
      <c r="B6" s="278" t="str">
        <f>'2日目入力'!C4</f>
        <v>宮原ジュニア</v>
      </c>
      <c r="C6" s="278"/>
      <c r="D6" s="278">
        <f>'2日目入力'!E5</f>
        <v>0</v>
      </c>
      <c r="E6" s="49">
        <f>'2日目入力'!G4</f>
        <v>16</v>
      </c>
      <c r="F6" s="225" t="s">
        <v>2</v>
      </c>
      <c r="G6" s="49">
        <f>'2日目入力'!K4</f>
        <v>21</v>
      </c>
      <c r="H6" s="278">
        <f>'2日目入力'!M5</f>
        <v>2</v>
      </c>
      <c r="I6" s="278" t="str">
        <f>'2日目入力'!C5</f>
        <v>MIRACLE</v>
      </c>
      <c r="J6" s="278"/>
      <c r="K6" s="224"/>
    </row>
    <row r="7" spans="1:11">
      <c r="A7" s="224" t="s">
        <v>158</v>
      </c>
      <c r="B7" s="278"/>
      <c r="C7" s="278"/>
      <c r="D7" s="278"/>
      <c r="E7" s="49">
        <f>'2日目入力'!G5</f>
        <v>11</v>
      </c>
      <c r="F7" s="51" t="s">
        <v>2</v>
      </c>
      <c r="G7" s="49">
        <f>'2日目入力'!K5</f>
        <v>21</v>
      </c>
      <c r="H7" s="278"/>
      <c r="I7" s="278"/>
      <c r="J7" s="278"/>
      <c r="K7" s="224"/>
    </row>
    <row r="8" spans="1:11">
      <c r="A8" s="224"/>
      <c r="B8" s="226"/>
      <c r="C8" s="227" t="str">
        <f>'2日目入力'!B4</f>
        <v>（埼玉）</v>
      </c>
      <c r="D8" s="278"/>
      <c r="E8" s="49" t="str">
        <f>'2日目入力'!G6</f>
        <v/>
      </c>
      <c r="F8" s="51" t="s">
        <v>2</v>
      </c>
      <c r="G8" s="49" t="str">
        <f>'2日目入力'!K6</f>
        <v/>
      </c>
      <c r="H8" s="278"/>
      <c r="I8" s="226"/>
      <c r="J8" s="227" t="str">
        <f>'2日目入力'!B5</f>
        <v>（東京）</v>
      </c>
      <c r="K8" s="224"/>
    </row>
    <row r="9" spans="1:11">
      <c r="A9" s="224"/>
      <c r="B9" s="49"/>
      <c r="C9" s="49"/>
      <c r="D9" s="50"/>
      <c r="E9" s="49"/>
      <c r="F9" s="51"/>
      <c r="G9" s="49"/>
      <c r="H9" s="50"/>
      <c r="I9" s="49"/>
      <c r="J9" s="49"/>
      <c r="K9" s="224"/>
    </row>
    <row r="10" spans="1:11">
      <c r="A10" s="224"/>
      <c r="B10" s="278" t="str">
        <f>'2日目入力'!C5</f>
        <v>MIRACLE</v>
      </c>
      <c r="C10" s="278"/>
      <c r="D10" s="278">
        <f>'2日目入力'!Q5</f>
        <v>2</v>
      </c>
      <c r="E10" s="49">
        <f>'2日目入力'!S4</f>
        <v>21</v>
      </c>
      <c r="F10" s="225" t="s">
        <v>2</v>
      </c>
      <c r="G10" s="49">
        <f>'2日目入力'!W4</f>
        <v>11</v>
      </c>
      <c r="H10" s="278">
        <f>'2日目入力'!Y5</f>
        <v>1</v>
      </c>
      <c r="I10" s="278" t="str">
        <f>'2日目入力'!C6</f>
        <v>羽黒</v>
      </c>
      <c r="J10" s="278"/>
      <c r="K10" s="224"/>
    </row>
    <row r="11" spans="1:11">
      <c r="A11" s="224" t="s">
        <v>159</v>
      </c>
      <c r="B11" s="278"/>
      <c r="C11" s="278"/>
      <c r="D11" s="278"/>
      <c r="E11" s="49">
        <f>'2日目入力'!S5</f>
        <v>19</v>
      </c>
      <c r="F11" s="51" t="s">
        <v>2</v>
      </c>
      <c r="G11" s="49">
        <f>'2日目入力'!W5</f>
        <v>21</v>
      </c>
      <c r="H11" s="278"/>
      <c r="I11" s="278"/>
      <c r="J11" s="278"/>
      <c r="K11" s="224"/>
    </row>
    <row r="12" spans="1:11">
      <c r="A12" s="224"/>
      <c r="B12" s="226"/>
      <c r="C12" s="227" t="str">
        <f>'2日目入力'!B5</f>
        <v>（東京）</v>
      </c>
      <c r="D12" s="278"/>
      <c r="E12" s="49" t="str">
        <f>'2日目入力'!S6</f>
        <v>15</v>
      </c>
      <c r="F12" s="51" t="s">
        <v>2</v>
      </c>
      <c r="G12" s="49" t="str">
        <f>'2日目入力'!W6</f>
        <v>9</v>
      </c>
      <c r="H12" s="278"/>
      <c r="I12" s="226"/>
      <c r="J12" s="227" t="str">
        <f>'2日目入力'!B6</f>
        <v>（茨城）</v>
      </c>
      <c r="K12" s="224"/>
    </row>
    <row r="13" spans="1:11">
      <c r="A13" s="224"/>
      <c r="B13" s="49"/>
      <c r="C13" s="49"/>
      <c r="D13" s="50"/>
      <c r="E13" s="50"/>
      <c r="F13" s="51"/>
      <c r="G13" s="50"/>
      <c r="H13" s="50"/>
      <c r="I13" s="49"/>
      <c r="J13" s="49"/>
      <c r="K13" s="224"/>
    </row>
    <row r="14" spans="1:11">
      <c r="A14" s="224"/>
      <c r="B14" s="278" t="str">
        <f>'2日目入力'!C4</f>
        <v>宮原ジュニア</v>
      </c>
      <c r="C14" s="278"/>
      <c r="D14" s="278">
        <f>'2日目入力'!AC5</f>
        <v>2</v>
      </c>
      <c r="E14" s="49">
        <f>'2日目入力'!AE4</f>
        <v>21</v>
      </c>
      <c r="F14" s="225" t="s">
        <v>2</v>
      </c>
      <c r="G14" s="49">
        <f>'2日目入力'!AI4</f>
        <v>19</v>
      </c>
      <c r="H14" s="278">
        <f>'2日目入力'!AK5</f>
        <v>0</v>
      </c>
      <c r="I14" s="278" t="str">
        <f>'2日目入力'!C6</f>
        <v>羽黒</v>
      </c>
      <c r="J14" s="278"/>
      <c r="K14" s="224"/>
    </row>
    <row r="15" spans="1:11">
      <c r="A15" s="224" t="s">
        <v>160</v>
      </c>
      <c r="B15" s="278"/>
      <c r="C15" s="278"/>
      <c r="D15" s="278"/>
      <c r="E15" s="49">
        <f>'2日目入力'!AE5</f>
        <v>24</v>
      </c>
      <c r="F15" s="51" t="s">
        <v>2</v>
      </c>
      <c r="G15" s="49">
        <f>'2日目入力'!AI5</f>
        <v>22</v>
      </c>
      <c r="H15" s="278"/>
      <c r="I15" s="278"/>
      <c r="J15" s="278"/>
      <c r="K15" s="224"/>
    </row>
    <row r="16" spans="1:11">
      <c r="A16" s="224"/>
      <c r="B16" s="226"/>
      <c r="C16" s="227" t="str">
        <f>'2日目入力'!B4</f>
        <v>（埼玉）</v>
      </c>
      <c r="D16" s="278"/>
      <c r="E16" s="49" t="str">
        <f>'2日目入力'!AE6</f>
        <v/>
      </c>
      <c r="F16" s="51" t="s">
        <v>2</v>
      </c>
      <c r="G16" s="49" t="str">
        <f>'2日目入力'!AI6</f>
        <v/>
      </c>
      <c r="H16" s="278"/>
      <c r="I16" s="226"/>
      <c r="J16" s="227" t="str">
        <f>'2日目入力'!B6</f>
        <v>（茨城）</v>
      </c>
      <c r="K16" s="224"/>
    </row>
    <row r="17" spans="1:11">
      <c r="A17" s="224"/>
      <c r="B17" s="50"/>
      <c r="C17" s="50"/>
      <c r="D17" s="50"/>
      <c r="E17" s="49"/>
      <c r="F17" s="51"/>
      <c r="G17" s="49"/>
      <c r="H17" s="50"/>
      <c r="I17" s="50"/>
      <c r="J17" s="50"/>
      <c r="K17" s="224"/>
    </row>
    <row r="18" spans="1:11">
      <c r="A18" s="50" t="s">
        <v>17</v>
      </c>
      <c r="B18" s="49" t="s">
        <v>18</v>
      </c>
      <c r="C18" s="277" t="str">
        <f>'2日目星取'!AX8</f>
        <v>MIRACLE</v>
      </c>
      <c r="D18" s="277"/>
      <c r="E18" s="277"/>
      <c r="F18" s="277"/>
      <c r="G18" s="277"/>
      <c r="H18" s="277"/>
      <c r="I18" s="277"/>
      <c r="J18" s="277"/>
      <c r="K18" s="224"/>
    </row>
    <row r="19" spans="1:11">
      <c r="A19" s="224"/>
      <c r="B19" s="49" t="s">
        <v>19</v>
      </c>
      <c r="C19" s="277" t="str">
        <f>'2日目星取'!AX9</f>
        <v>宮原ジュニア</v>
      </c>
      <c r="D19" s="277"/>
      <c r="E19" s="277"/>
      <c r="F19" s="277"/>
      <c r="G19" s="277"/>
      <c r="H19" s="277"/>
      <c r="I19" s="277"/>
      <c r="J19" s="277"/>
      <c r="K19" s="224"/>
    </row>
    <row r="20" spans="1:11">
      <c r="A20" s="224"/>
      <c r="B20" s="49" t="s">
        <v>20</v>
      </c>
      <c r="C20" s="277" t="str">
        <f>'2日目星取'!AX10</f>
        <v>羽黒</v>
      </c>
      <c r="D20" s="277"/>
      <c r="E20" s="277"/>
      <c r="F20" s="277"/>
      <c r="G20" s="277"/>
      <c r="H20" s="277"/>
      <c r="I20" s="277"/>
      <c r="J20" s="277"/>
      <c r="K20" s="224"/>
    </row>
    <row r="21" spans="1:11">
      <c r="A21" s="224"/>
      <c r="B21" s="49" t="s">
        <v>21</v>
      </c>
      <c r="C21" s="279"/>
      <c r="D21" s="279"/>
      <c r="E21" s="279"/>
      <c r="F21" s="279"/>
      <c r="G21" s="279"/>
      <c r="H21" s="279"/>
      <c r="I21" s="279"/>
      <c r="J21" s="279"/>
      <c r="K21" s="224"/>
    </row>
    <row r="22" spans="1:11">
      <c r="A22" s="224"/>
      <c r="B22" s="49"/>
      <c r="C22" s="279"/>
      <c r="D22" s="279"/>
      <c r="E22" s="279"/>
      <c r="F22" s="279"/>
      <c r="G22" s="279"/>
      <c r="H22" s="279"/>
      <c r="I22" s="279"/>
      <c r="J22" s="279"/>
      <c r="K22" s="224"/>
    </row>
    <row r="23" spans="1:1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</row>
    <row r="24" spans="1:11">
      <c r="A24" s="277" t="s">
        <v>114</v>
      </c>
      <c r="B24" s="277"/>
      <c r="C24" s="277"/>
      <c r="D24" s="224"/>
      <c r="E24" s="224"/>
      <c r="F24" s="224"/>
      <c r="G24" s="224"/>
      <c r="H24" s="224"/>
      <c r="I24" s="224"/>
      <c r="J24" s="224"/>
      <c r="K24" s="224"/>
    </row>
    <row r="25" spans="1:11">
      <c r="A25" s="224"/>
      <c r="B25" s="278" t="str">
        <f>'2日目入力'!C12</f>
        <v>緑台</v>
      </c>
      <c r="C25" s="278"/>
      <c r="D25" s="278">
        <f>'2日目入力'!E13</f>
        <v>0</v>
      </c>
      <c r="E25" s="49">
        <f>'2日目入力'!G12</f>
        <v>13</v>
      </c>
      <c r="F25" s="225" t="s">
        <v>2</v>
      </c>
      <c r="G25" s="49">
        <f>'2日目入力'!K12</f>
        <v>21</v>
      </c>
      <c r="H25" s="278">
        <f>'2日目入力'!M13</f>
        <v>2</v>
      </c>
      <c r="I25" s="278" t="str">
        <f>'2日目入力'!C13</f>
        <v>小山Ｖクラブ</v>
      </c>
      <c r="J25" s="278"/>
      <c r="K25" s="224"/>
    </row>
    <row r="26" spans="1:11">
      <c r="A26" s="224" t="s">
        <v>158</v>
      </c>
      <c r="B26" s="278"/>
      <c r="C26" s="278"/>
      <c r="D26" s="278"/>
      <c r="E26" s="49">
        <f>'2日目入力'!G13</f>
        <v>20</v>
      </c>
      <c r="F26" s="51" t="s">
        <v>2</v>
      </c>
      <c r="G26" s="49">
        <f>'2日目入力'!K13</f>
        <v>22</v>
      </c>
      <c r="H26" s="278"/>
      <c r="I26" s="278"/>
      <c r="J26" s="278"/>
      <c r="K26" s="224"/>
    </row>
    <row r="27" spans="1:11">
      <c r="A27" s="224"/>
      <c r="B27" s="226"/>
      <c r="C27" s="227" t="str">
        <f>'2日目入力'!B12</f>
        <v>（神奈川）</v>
      </c>
      <c r="D27" s="278"/>
      <c r="E27" s="49" t="str">
        <f>'2日目入力'!G14</f>
        <v/>
      </c>
      <c r="F27" s="51" t="s">
        <v>2</v>
      </c>
      <c r="G27" s="49" t="str">
        <f>'2日目入力'!K14</f>
        <v/>
      </c>
      <c r="H27" s="278"/>
      <c r="I27" s="226"/>
      <c r="J27" s="227" t="str">
        <f>'2日目入力'!B13</f>
        <v>（栃木）</v>
      </c>
      <c r="K27" s="224"/>
    </row>
    <row r="28" spans="1:11">
      <c r="A28" s="224"/>
      <c r="B28" s="50"/>
      <c r="C28" s="50"/>
      <c r="D28" s="50"/>
      <c r="E28" s="49"/>
      <c r="F28" s="51"/>
      <c r="G28" s="49"/>
      <c r="H28" s="50"/>
      <c r="I28" s="50"/>
      <c r="J28" s="50"/>
      <c r="K28" s="224"/>
    </row>
    <row r="29" spans="1:11">
      <c r="A29" s="224"/>
      <c r="B29" s="278" t="str">
        <f>'2日目入力'!C13</f>
        <v>小山Ｖクラブ</v>
      </c>
      <c r="C29" s="278"/>
      <c r="D29" s="278">
        <f>'2日目入力'!Q13</f>
        <v>2</v>
      </c>
      <c r="E29" s="49">
        <f>'2日目入力'!S12</f>
        <v>21</v>
      </c>
      <c r="F29" s="225" t="s">
        <v>2</v>
      </c>
      <c r="G29" s="49">
        <f>'2日目入力'!W12</f>
        <v>14</v>
      </c>
      <c r="H29" s="278">
        <f>'2日目入力'!Y13</f>
        <v>1</v>
      </c>
      <c r="I29" s="278" t="str">
        <f>'2日目入力'!C14</f>
        <v>H-C桐生</v>
      </c>
      <c r="J29" s="278"/>
      <c r="K29" s="224"/>
    </row>
    <row r="30" spans="1:11">
      <c r="A30" s="224" t="s">
        <v>159</v>
      </c>
      <c r="B30" s="278"/>
      <c r="C30" s="278"/>
      <c r="D30" s="278"/>
      <c r="E30" s="49">
        <f>'2日目入力'!S13</f>
        <v>20</v>
      </c>
      <c r="F30" s="51" t="s">
        <v>2</v>
      </c>
      <c r="G30" s="49">
        <f>'2日目入力'!W13</f>
        <v>22</v>
      </c>
      <c r="H30" s="278"/>
      <c r="I30" s="278"/>
      <c r="J30" s="278"/>
      <c r="K30" s="224"/>
    </row>
    <row r="31" spans="1:11">
      <c r="A31" s="224"/>
      <c r="B31" s="226"/>
      <c r="C31" s="227" t="str">
        <f>'2日目入力'!B13</f>
        <v>（栃木）</v>
      </c>
      <c r="D31" s="278"/>
      <c r="E31" s="49" t="str">
        <f>'2日目入力'!S14</f>
        <v>15</v>
      </c>
      <c r="F31" s="51" t="s">
        <v>2</v>
      </c>
      <c r="G31" s="49" t="str">
        <f>'2日目入力'!W14</f>
        <v>13</v>
      </c>
      <c r="H31" s="278"/>
      <c r="I31" s="226"/>
      <c r="J31" s="227" t="str">
        <f>'2日目入力'!B14</f>
        <v>（群馬B）</v>
      </c>
      <c r="K31" s="224"/>
    </row>
    <row r="32" spans="1:11">
      <c r="A32" s="224"/>
      <c r="B32" s="49"/>
      <c r="C32" s="49"/>
      <c r="D32" s="50"/>
      <c r="E32" s="50"/>
      <c r="F32" s="51"/>
      <c r="G32" s="50"/>
      <c r="H32" s="50"/>
      <c r="I32" s="49"/>
      <c r="J32" s="49"/>
      <c r="K32" s="224"/>
    </row>
    <row r="33" spans="1:11">
      <c r="A33" s="224"/>
      <c r="B33" s="278" t="str">
        <f>'2日目入力'!C12</f>
        <v>緑台</v>
      </c>
      <c r="C33" s="278"/>
      <c r="D33" s="278">
        <f>'2日目入力'!AC13</f>
        <v>2</v>
      </c>
      <c r="E33" s="49">
        <f>'2日目入力'!AE12</f>
        <v>21</v>
      </c>
      <c r="F33" s="225" t="s">
        <v>2</v>
      </c>
      <c r="G33" s="49">
        <f>'2日目入力'!AI12</f>
        <v>16</v>
      </c>
      <c r="H33" s="278">
        <f>'2日目入力'!AK13</f>
        <v>0</v>
      </c>
      <c r="I33" s="278" t="str">
        <f>'2日目入力'!C14</f>
        <v>H-C桐生</v>
      </c>
      <c r="J33" s="278"/>
      <c r="K33" s="224"/>
    </row>
    <row r="34" spans="1:11">
      <c r="A34" s="224" t="s">
        <v>160</v>
      </c>
      <c r="B34" s="278"/>
      <c r="C34" s="278"/>
      <c r="D34" s="278"/>
      <c r="E34" s="49">
        <f>'2日目入力'!AE13</f>
        <v>21</v>
      </c>
      <c r="F34" s="51" t="s">
        <v>2</v>
      </c>
      <c r="G34" s="49">
        <f>'2日目入力'!AI13</f>
        <v>11</v>
      </c>
      <c r="H34" s="278"/>
      <c r="I34" s="278"/>
      <c r="J34" s="278"/>
      <c r="K34" s="224"/>
    </row>
    <row r="35" spans="1:11">
      <c r="A35" s="224"/>
      <c r="B35" s="226"/>
      <c r="C35" s="227" t="str">
        <f>'2日目入力'!B12</f>
        <v>（神奈川）</v>
      </c>
      <c r="D35" s="278"/>
      <c r="E35" s="49" t="str">
        <f>'2日目入力'!AE14</f>
        <v/>
      </c>
      <c r="F35" s="51" t="s">
        <v>2</v>
      </c>
      <c r="G35" s="49" t="str">
        <f>'2日目入力'!AI14</f>
        <v/>
      </c>
      <c r="H35" s="278"/>
      <c r="I35" s="226"/>
      <c r="J35" s="227" t="str">
        <f>'2日目入力'!B14</f>
        <v>（群馬B）</v>
      </c>
      <c r="K35" s="224"/>
    </row>
    <row r="36" spans="1:11">
      <c r="A36" s="224"/>
      <c r="B36" s="49"/>
      <c r="C36" s="49"/>
      <c r="D36" s="50"/>
      <c r="E36" s="49"/>
      <c r="F36" s="51"/>
      <c r="G36" s="49"/>
      <c r="H36" s="50"/>
      <c r="I36" s="49"/>
      <c r="J36" s="49"/>
      <c r="K36" s="224"/>
    </row>
    <row r="37" spans="1:11">
      <c r="A37" s="50" t="s">
        <v>17</v>
      </c>
      <c r="B37" s="49" t="s">
        <v>18</v>
      </c>
      <c r="C37" s="277" t="str">
        <f>'2日目星取'!AX27</f>
        <v>小山Ｖクラブ</v>
      </c>
      <c r="D37" s="277"/>
      <c r="E37" s="277"/>
      <c r="F37" s="277"/>
      <c r="G37" s="277"/>
      <c r="H37" s="277"/>
      <c r="I37" s="277"/>
      <c r="J37" s="277"/>
      <c r="K37" s="224"/>
    </row>
    <row r="38" spans="1:11">
      <c r="A38" s="224"/>
      <c r="B38" s="49" t="s">
        <v>19</v>
      </c>
      <c r="C38" s="277" t="str">
        <f>'2日目星取'!AX28</f>
        <v>緑台</v>
      </c>
      <c r="D38" s="277"/>
      <c r="E38" s="277"/>
      <c r="F38" s="277"/>
      <c r="G38" s="277"/>
      <c r="H38" s="277"/>
      <c r="I38" s="277"/>
      <c r="J38" s="277"/>
      <c r="K38" s="224"/>
    </row>
    <row r="39" spans="1:11">
      <c r="A39" s="224"/>
      <c r="B39" s="49" t="s">
        <v>20</v>
      </c>
      <c r="C39" s="277" t="str">
        <f>'2日目星取'!AX29</f>
        <v>H-C桐生</v>
      </c>
      <c r="D39" s="277"/>
      <c r="E39" s="277"/>
      <c r="F39" s="277"/>
      <c r="G39" s="277"/>
      <c r="H39" s="277"/>
      <c r="I39" s="277"/>
      <c r="J39" s="277"/>
      <c r="K39" s="224"/>
    </row>
    <row r="40" spans="1:11">
      <c r="A40" s="224"/>
      <c r="B40" s="49" t="s">
        <v>21</v>
      </c>
      <c r="C40" s="279"/>
      <c r="D40" s="279"/>
      <c r="E40" s="279"/>
      <c r="F40" s="279"/>
      <c r="G40" s="279"/>
      <c r="H40" s="279"/>
      <c r="I40" s="279"/>
      <c r="J40" s="279"/>
      <c r="K40" s="224"/>
    </row>
    <row r="41" spans="1:11">
      <c r="A41" s="224"/>
      <c r="B41" s="49"/>
      <c r="C41" s="279"/>
      <c r="D41" s="279"/>
      <c r="E41" s="279"/>
      <c r="F41" s="279"/>
      <c r="G41" s="279"/>
      <c r="H41" s="279"/>
      <c r="I41" s="279"/>
      <c r="J41" s="279"/>
      <c r="K41" s="224"/>
    </row>
    <row r="42" spans="1:11">
      <c r="A42" s="277" t="s">
        <v>115</v>
      </c>
      <c r="B42" s="277"/>
      <c r="C42" s="277"/>
      <c r="D42" s="224"/>
      <c r="E42" s="224"/>
      <c r="F42" s="224"/>
      <c r="G42" s="224"/>
      <c r="H42" s="224"/>
      <c r="I42" s="224"/>
      <c r="J42" s="224"/>
      <c r="K42" s="224"/>
    </row>
    <row r="43" spans="1:11">
      <c r="A43" s="224"/>
      <c r="B43" s="278" t="str">
        <f>'2日目入力'!C20</f>
        <v>あすなろ</v>
      </c>
      <c r="C43" s="278"/>
      <c r="D43" s="278">
        <f>'2日目入力'!E21</f>
        <v>2</v>
      </c>
      <c r="E43" s="49">
        <f>'2日目入力'!G20</f>
        <v>13</v>
      </c>
      <c r="F43" s="225" t="s">
        <v>2</v>
      </c>
      <c r="G43" s="49">
        <f>'2日目入力'!K20</f>
        <v>21</v>
      </c>
      <c r="H43" s="278">
        <f>'2日目入力'!M21</f>
        <v>1</v>
      </c>
      <c r="I43" s="278" t="str">
        <f>'2日目入力'!C21</f>
        <v>みつわ台</v>
      </c>
      <c r="J43" s="278"/>
      <c r="K43" s="224"/>
    </row>
    <row r="44" spans="1:11">
      <c r="A44" s="224" t="s">
        <v>158</v>
      </c>
      <c r="B44" s="278"/>
      <c r="C44" s="278"/>
      <c r="D44" s="278"/>
      <c r="E44" s="49">
        <f>'2日目入力'!G21</f>
        <v>21</v>
      </c>
      <c r="F44" s="51" t="s">
        <v>2</v>
      </c>
      <c r="G44" s="49">
        <f>'2日目入力'!K21</f>
        <v>18</v>
      </c>
      <c r="H44" s="278"/>
      <c r="I44" s="278"/>
      <c r="J44" s="278"/>
      <c r="K44" s="224"/>
    </row>
    <row r="45" spans="1:11">
      <c r="A45" s="224"/>
      <c r="B45" s="226"/>
      <c r="C45" s="227" t="str">
        <f>'2日目入力'!B20</f>
        <v>（群馬A）</v>
      </c>
      <c r="D45" s="278"/>
      <c r="E45" s="49" t="str">
        <f>'2日目入力'!G22</f>
        <v>15</v>
      </c>
      <c r="F45" s="51" t="s">
        <v>2</v>
      </c>
      <c r="G45" s="49" t="str">
        <f>'2日目入力'!K22</f>
        <v>8</v>
      </c>
      <c r="H45" s="278"/>
      <c r="I45" s="226"/>
      <c r="J45" s="227" t="str">
        <f>'2日目入力'!B21</f>
        <v>（千葉）</v>
      </c>
      <c r="K45" s="224"/>
    </row>
    <row r="46" spans="1:11">
      <c r="A46" s="224"/>
      <c r="B46" s="50"/>
      <c r="C46" s="50"/>
      <c r="D46" s="50"/>
      <c r="E46" s="49"/>
      <c r="F46" s="51"/>
      <c r="G46" s="49"/>
      <c r="H46" s="50"/>
      <c r="I46" s="50"/>
      <c r="J46" s="50"/>
      <c r="K46" s="224"/>
    </row>
    <row r="47" spans="1:11">
      <c r="A47" s="224"/>
      <c r="B47" s="278" t="str">
        <f>'2日目入力'!C21</f>
        <v>みつわ台</v>
      </c>
      <c r="C47" s="278"/>
      <c r="D47" s="278">
        <f>'2日目入力'!Q21</f>
        <v>2</v>
      </c>
      <c r="E47" s="49">
        <f>'2日目入力'!S20</f>
        <v>21</v>
      </c>
      <c r="F47" s="225" t="s">
        <v>2</v>
      </c>
      <c r="G47" s="49">
        <f>'2日目入力'!W20</f>
        <v>11</v>
      </c>
      <c r="H47" s="278">
        <f>'2日目入力'!Y21</f>
        <v>0</v>
      </c>
      <c r="I47" s="278" t="str">
        <f>'2日目入力'!C22</f>
        <v>富士吉田</v>
      </c>
      <c r="J47" s="278"/>
      <c r="K47" s="224"/>
    </row>
    <row r="48" spans="1:11">
      <c r="A48" s="224" t="s">
        <v>159</v>
      </c>
      <c r="B48" s="278"/>
      <c r="C48" s="278"/>
      <c r="D48" s="278"/>
      <c r="E48" s="49">
        <f>'2日目入力'!S21</f>
        <v>21</v>
      </c>
      <c r="F48" s="51" t="s">
        <v>2</v>
      </c>
      <c r="G48" s="49">
        <f>'2日目入力'!W21</f>
        <v>16</v>
      </c>
      <c r="H48" s="278"/>
      <c r="I48" s="278"/>
      <c r="J48" s="278"/>
      <c r="K48" s="224"/>
    </row>
    <row r="49" spans="1:11">
      <c r="A49" s="224"/>
      <c r="B49" s="226"/>
      <c r="C49" s="227" t="str">
        <f>'2日目入力'!B21</f>
        <v>（千葉）</v>
      </c>
      <c r="D49" s="278"/>
      <c r="E49" s="49" t="str">
        <f>'2日目入力'!S22</f>
        <v/>
      </c>
      <c r="F49" s="51" t="s">
        <v>2</v>
      </c>
      <c r="G49" s="49" t="str">
        <f>'2日目入力'!W22</f>
        <v/>
      </c>
      <c r="H49" s="278"/>
      <c r="I49" s="226"/>
      <c r="J49" s="227" t="str">
        <f>'2日目入力'!B22</f>
        <v>（山梨）</v>
      </c>
      <c r="K49" s="224"/>
    </row>
    <row r="50" spans="1:11">
      <c r="A50" s="224"/>
      <c r="B50" s="49"/>
      <c r="C50" s="49"/>
      <c r="D50" s="50"/>
      <c r="E50" s="50"/>
      <c r="F50" s="51"/>
      <c r="G50" s="50"/>
      <c r="H50" s="50"/>
      <c r="I50" s="49"/>
      <c r="J50" s="49"/>
      <c r="K50" s="224"/>
    </row>
    <row r="51" spans="1:11">
      <c r="A51" s="224"/>
      <c r="B51" s="278" t="str">
        <f>'2日目入力'!C20</f>
        <v>あすなろ</v>
      </c>
      <c r="C51" s="278"/>
      <c r="D51" s="278">
        <f>'2日目入力'!AC21</f>
        <v>2</v>
      </c>
      <c r="E51" s="49">
        <f>'2日目入力'!AE20</f>
        <v>21</v>
      </c>
      <c r="F51" s="225" t="s">
        <v>2</v>
      </c>
      <c r="G51" s="49">
        <f>'2日目入力'!AI20</f>
        <v>15</v>
      </c>
      <c r="H51" s="278">
        <f>'2日目入力'!AK21</f>
        <v>0</v>
      </c>
      <c r="I51" s="278" t="str">
        <f>'2日目入力'!C22</f>
        <v>富士吉田</v>
      </c>
      <c r="J51" s="278"/>
      <c r="K51" s="224"/>
    </row>
    <row r="52" spans="1:11">
      <c r="A52" s="224" t="s">
        <v>160</v>
      </c>
      <c r="B52" s="278"/>
      <c r="C52" s="278"/>
      <c r="D52" s="278"/>
      <c r="E52" s="49">
        <f>'2日目入力'!AE21</f>
        <v>21</v>
      </c>
      <c r="F52" s="51" t="s">
        <v>2</v>
      </c>
      <c r="G52" s="49">
        <f>'2日目入力'!AI21</f>
        <v>8</v>
      </c>
      <c r="H52" s="278"/>
      <c r="I52" s="278"/>
      <c r="J52" s="278"/>
      <c r="K52" s="224"/>
    </row>
    <row r="53" spans="1:11">
      <c r="A53" s="224"/>
      <c r="B53" s="226"/>
      <c r="C53" s="227" t="str">
        <f>'2日目入力'!B20</f>
        <v>（群馬A）</v>
      </c>
      <c r="D53" s="278"/>
      <c r="E53" s="49" t="str">
        <f>'2日目入力'!AE22</f>
        <v/>
      </c>
      <c r="F53" s="51" t="s">
        <v>2</v>
      </c>
      <c r="G53" s="49" t="str">
        <f>'2日目入力'!AI22</f>
        <v/>
      </c>
      <c r="H53" s="278"/>
      <c r="I53" s="226"/>
      <c r="J53" s="227" t="str">
        <f>'2日目入力'!B22</f>
        <v>（山梨）</v>
      </c>
      <c r="K53" s="224"/>
    </row>
    <row r="54" spans="1:11">
      <c r="A54" s="224"/>
      <c r="B54" s="49"/>
      <c r="C54" s="49"/>
      <c r="D54" s="50"/>
      <c r="E54" s="49"/>
      <c r="F54" s="51"/>
      <c r="G54" s="49"/>
      <c r="H54" s="50"/>
      <c r="I54" s="49"/>
      <c r="J54" s="49"/>
      <c r="K54" s="224"/>
    </row>
    <row r="55" spans="1:11">
      <c r="A55" s="50" t="s">
        <v>17</v>
      </c>
      <c r="B55" s="49" t="s">
        <v>18</v>
      </c>
      <c r="C55" s="277" t="str">
        <f>'2日目星取'!AX46</f>
        <v>あすなろ</v>
      </c>
      <c r="D55" s="277"/>
      <c r="E55" s="277"/>
      <c r="F55" s="277"/>
      <c r="G55" s="277"/>
      <c r="H55" s="277"/>
      <c r="I55" s="277"/>
      <c r="J55" s="277"/>
      <c r="K55" s="224"/>
    </row>
    <row r="56" spans="1:11">
      <c r="A56" s="224"/>
      <c r="B56" s="49" t="s">
        <v>19</v>
      </c>
      <c r="C56" s="277" t="str">
        <f>'2日目星取'!AX47</f>
        <v>みつわ台</v>
      </c>
      <c r="D56" s="277"/>
      <c r="E56" s="277"/>
      <c r="F56" s="277"/>
      <c r="G56" s="277"/>
      <c r="H56" s="277"/>
      <c r="I56" s="277"/>
      <c r="J56" s="277"/>
      <c r="K56" s="224"/>
    </row>
    <row r="57" spans="1:11">
      <c r="A57" s="224"/>
      <c r="B57" s="49" t="s">
        <v>20</v>
      </c>
      <c r="C57" s="277" t="str">
        <f>'2日目星取'!AX48</f>
        <v>富士吉田</v>
      </c>
      <c r="D57" s="277"/>
      <c r="E57" s="277"/>
      <c r="F57" s="277"/>
      <c r="G57" s="277"/>
      <c r="H57" s="277"/>
      <c r="I57" s="277"/>
      <c r="J57" s="277"/>
      <c r="K57" s="224"/>
    </row>
    <row r="58" spans="1:11">
      <c r="A58" s="224"/>
      <c r="B58" s="49" t="s">
        <v>21</v>
      </c>
      <c r="C58" s="279"/>
      <c r="D58" s="279"/>
      <c r="E58" s="279"/>
      <c r="F58" s="279"/>
      <c r="G58" s="279"/>
      <c r="H58" s="279"/>
      <c r="I58" s="279"/>
      <c r="J58" s="279"/>
      <c r="K58" s="224"/>
    </row>
    <row r="59" spans="1:11">
      <c r="A59" s="224"/>
      <c r="B59" s="49"/>
      <c r="C59" s="279"/>
      <c r="D59" s="279"/>
      <c r="E59" s="279"/>
      <c r="F59" s="279"/>
      <c r="G59" s="279"/>
      <c r="H59" s="279"/>
      <c r="I59" s="279"/>
      <c r="J59" s="279"/>
      <c r="K59" s="224"/>
    </row>
    <row r="60" spans="1:11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</row>
  </sheetData>
  <mergeCells count="54">
    <mergeCell ref="C58:J59"/>
    <mergeCell ref="B43:C44"/>
    <mergeCell ref="D43:D45"/>
    <mergeCell ref="H43:H45"/>
    <mergeCell ref="I43:J44"/>
    <mergeCell ref="B47:C48"/>
    <mergeCell ref="D47:D49"/>
    <mergeCell ref="H47:H49"/>
    <mergeCell ref="I47:J48"/>
    <mergeCell ref="C40:J41"/>
    <mergeCell ref="A42:C42"/>
    <mergeCell ref="C55:J55"/>
    <mergeCell ref="C56:J56"/>
    <mergeCell ref="C57:J57"/>
    <mergeCell ref="A24:C24"/>
    <mergeCell ref="B51:C52"/>
    <mergeCell ref="D51:D53"/>
    <mergeCell ref="H51:H53"/>
    <mergeCell ref="I51:J52"/>
    <mergeCell ref="B25:C26"/>
    <mergeCell ref="D25:D27"/>
    <mergeCell ref="H25:H27"/>
    <mergeCell ref="I25:J26"/>
    <mergeCell ref="B29:C30"/>
    <mergeCell ref="D29:D31"/>
    <mergeCell ref="H29:H31"/>
    <mergeCell ref="I29:J30"/>
    <mergeCell ref="C37:J37"/>
    <mergeCell ref="C38:J38"/>
    <mergeCell ref="C39:J39"/>
    <mergeCell ref="B33:C34"/>
    <mergeCell ref="D33:D35"/>
    <mergeCell ref="H33:H35"/>
    <mergeCell ref="I33:J34"/>
    <mergeCell ref="B6:C7"/>
    <mergeCell ref="D6:D8"/>
    <mergeCell ref="H6:H8"/>
    <mergeCell ref="I6:J7"/>
    <mergeCell ref="B10:C11"/>
    <mergeCell ref="D10:D12"/>
    <mergeCell ref="H10:H12"/>
    <mergeCell ref="I10:J11"/>
    <mergeCell ref="C18:J18"/>
    <mergeCell ref="C19:J19"/>
    <mergeCell ref="C20:J20"/>
    <mergeCell ref="C21:J22"/>
    <mergeCell ref="A1:K2"/>
    <mergeCell ref="A3:K3"/>
    <mergeCell ref="A4:C4"/>
    <mergeCell ref="A5:C5"/>
    <mergeCell ref="B14:C15"/>
    <mergeCell ref="D14:D16"/>
    <mergeCell ref="H14:H16"/>
    <mergeCell ref="I14:J15"/>
  </mergeCells>
  <phoneticPr fontId="2"/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"/>
  <sheetViews>
    <sheetView workbookViewId="0">
      <selection activeCell="B3" sqref="B3"/>
    </sheetView>
  </sheetViews>
  <sheetFormatPr defaultRowHeight="13.5"/>
  <cols>
    <col min="1" max="1" width="10.875" customWidth="1"/>
    <col min="2" max="2" width="27.125" customWidth="1"/>
  </cols>
  <sheetData>
    <row r="1" spans="1:3">
      <c r="A1" s="53" t="s">
        <v>23</v>
      </c>
      <c r="B1" s="54" t="s">
        <v>0</v>
      </c>
      <c r="C1" s="52"/>
    </row>
    <row r="2" spans="1:3">
      <c r="A2" s="53" t="s">
        <v>24</v>
      </c>
      <c r="B2" s="88" t="s">
        <v>39</v>
      </c>
      <c r="C2" s="55" t="s">
        <v>25</v>
      </c>
    </row>
    <row r="3" spans="1:3">
      <c r="A3" s="53" t="s">
        <v>26</v>
      </c>
      <c r="B3" s="88" t="s">
        <v>139</v>
      </c>
      <c r="C3" s="55" t="s">
        <v>27</v>
      </c>
    </row>
    <row r="4" spans="1:3">
      <c r="A4" s="64" t="s">
        <v>78</v>
      </c>
      <c r="B4" s="88" t="s">
        <v>82</v>
      </c>
      <c r="C4" s="55" t="s">
        <v>80</v>
      </c>
    </row>
    <row r="5" spans="1:3">
      <c r="A5" s="64" t="s">
        <v>79</v>
      </c>
      <c r="B5" s="88" t="s">
        <v>83</v>
      </c>
      <c r="C5" s="55" t="s">
        <v>81</v>
      </c>
    </row>
    <row r="6" spans="1:3">
      <c r="A6" s="53" t="s">
        <v>28</v>
      </c>
      <c r="B6" s="88" t="s">
        <v>133</v>
      </c>
      <c r="C6" s="55" t="s">
        <v>29</v>
      </c>
    </row>
    <row r="7" spans="1:3">
      <c r="A7" s="53" t="s">
        <v>30</v>
      </c>
      <c r="B7" s="88" t="s">
        <v>131</v>
      </c>
      <c r="C7" s="55" t="s">
        <v>31</v>
      </c>
    </row>
    <row r="8" spans="1:3">
      <c r="A8" s="53" t="s">
        <v>32</v>
      </c>
      <c r="B8" s="88" t="s">
        <v>127</v>
      </c>
      <c r="C8" s="55" t="s">
        <v>33</v>
      </c>
    </row>
    <row r="9" spans="1:3">
      <c r="A9" s="53" t="s">
        <v>34</v>
      </c>
      <c r="B9" s="88" t="s">
        <v>116</v>
      </c>
      <c r="C9" s="55" t="s">
        <v>35</v>
      </c>
    </row>
    <row r="10" spans="1:3">
      <c r="A10" s="53" t="s">
        <v>36</v>
      </c>
      <c r="B10" s="88" t="s">
        <v>86</v>
      </c>
      <c r="C10" s="55" t="s">
        <v>37</v>
      </c>
    </row>
  </sheetData>
  <phoneticPr fontId="2"/>
  <pageMargins left="0.7" right="0.7" top="0.75" bottom="0.75" header="0.3" footer="0.3"/>
  <pageSetup paperSize="2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第38回関東ブロック組み合わせ</vt:lpstr>
      <vt:lpstr>展示用</vt:lpstr>
      <vt:lpstr>1日目入力</vt:lpstr>
      <vt:lpstr>1日目星取</vt:lpstr>
      <vt:lpstr>結果一覧1日目</vt:lpstr>
      <vt:lpstr>2日目入力</vt:lpstr>
      <vt:lpstr>2日目星取</vt:lpstr>
      <vt:lpstr>結果一覧2日目</vt:lpstr>
      <vt:lpstr>参加チーム</vt:lpstr>
      <vt:lpstr>参加チーム正式名</vt:lpstr>
      <vt:lpstr>参加チーム短縮名</vt:lpstr>
      <vt:lpstr>'1日目星取'!Print_Area</vt:lpstr>
      <vt:lpstr>'2日目星取'!Print_Area</vt:lpstr>
      <vt:lpstr>結果一覧1日目!Print_Area</vt:lpstr>
      <vt:lpstr>結果一覧2日目!Print_Area</vt:lpstr>
      <vt:lpstr>参加チーム正式名!Print_Area</vt:lpstr>
      <vt:lpstr>参加チーム短縮名!Print_Area</vt:lpstr>
      <vt:lpstr>第38回関東ブロック組み合わせ!Print_Area</vt:lpstr>
      <vt:lpstr>展示用!Print_Area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Owner</cp:lastModifiedBy>
  <cp:lastPrinted>2019-07-27T05:15:01Z</cp:lastPrinted>
  <dcterms:created xsi:type="dcterms:W3CDTF">2019-07-14T12:12:29Z</dcterms:created>
  <dcterms:modified xsi:type="dcterms:W3CDTF">2019-07-28T04:32:13Z</dcterms:modified>
</cp:coreProperties>
</file>